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西関東申込\"/>
    </mc:Choice>
  </mc:AlternateContent>
  <xr:revisionPtr revIDLastSave="4" documentId="13_ncr:1_{C2E3C94E-689F-41A5-BC29-6D7060207FD1}" xr6:coauthVersionLast="47" xr6:coauthVersionMax="47" xr10:uidLastSave="{179918F1-8C52-428E-B73D-DD525227A3B8}"/>
  <bookViews>
    <workbookView xWindow="-110" yWindow="-110" windowWidth="19420" windowHeight="10300" tabRatio="900" activeTab="1" xr2:uid="{00000000-000D-0000-FFFF-FFFF00000000}"/>
  </bookViews>
  <sheets>
    <sheet name="目次" sheetId="8" r:id="rId1"/>
    <sheet name="申込書" sheetId="1" r:id="rId2"/>
    <sheet name="プログラム原稿" sheetId="3" r:id="rId3"/>
    <sheet name="納入通知・領収書申請" sheetId="9" r:id="rId4"/>
    <sheet name="参加者名簿" sheetId="7" r:id="rId5"/>
    <sheet name="ウ．計時用シナリオ" sheetId="4" r:id="rId6"/>
    <sheet name="エ．Ａ規定課題シナリオ" sheetId="5" r:id="rId7"/>
    <sheet name="オ．小フロア配置図" sheetId="6" r:id="rId8"/>
  </sheets>
  <definedNames>
    <definedName name="〒1">申込書!$J$49</definedName>
    <definedName name="〒2">申込書!$N$49</definedName>
    <definedName name="comp1">申込書!$V$28</definedName>
    <definedName name="comp2">申込書!$V$32</definedName>
    <definedName name="comp3">申込書!$V$36</definedName>
    <definedName name="comp4">申込書!$V$40</definedName>
    <definedName name="ＤＭ">申込書!$G$20</definedName>
    <definedName name="ＤＭよみ">申込書!$H$19</definedName>
    <definedName name="fax">申込書!$AB$53</definedName>
    <definedName name="_xlnm.Print_Area" localSheetId="5">'ウ．計時用シナリオ'!$C$7:$AN$67</definedName>
    <definedName name="_xlnm.Print_Area" localSheetId="6">'エ．Ａ規定課題シナリオ'!$C$7:$AN$64</definedName>
    <definedName name="_xlnm.Print_Area" localSheetId="7">'オ．小フロア配置図'!$C$3:$AN$60</definedName>
    <definedName name="_xlnm.Print_Area" localSheetId="2">プログラム原稿!$A$1:$AG$225</definedName>
    <definedName name="_xlnm.Print_Area" localSheetId="4">参加者名簿!$C$3:$R$60</definedName>
    <definedName name="_xlnm.Print_Area" localSheetId="1">申込書!$C$7:$AN$65</definedName>
    <definedName name="_xlnm.Print_Area" localSheetId="3">納入通知・領収書申請!$C$3:$AN$58</definedName>
    <definedName name="ＳＤＭ">申込書!$Z$20</definedName>
    <definedName name="ＳＤＭよみ">申込書!$AA$19</definedName>
    <definedName name="spell1">申込書!$G$28</definedName>
    <definedName name="spell2">申込書!$G$32</definedName>
    <definedName name="spell3">申込書!$G$36</definedName>
    <definedName name="spell4">申込書!$G$40</definedName>
    <definedName name="その他">申込書!$T$47</definedName>
    <definedName name="タイトル">申込書!$G$23</definedName>
    <definedName name="タイトルよみ">申込書!$H$22</definedName>
    <definedName name="トラックt">申込書!$M$47</definedName>
    <definedName name="トラック数">申込書!$Q$47</definedName>
    <definedName name="プログラム">納入通知・領収書申請!$AA$15</definedName>
    <definedName name="プロフィール">プログラム原稿!$B$16</definedName>
    <definedName name="マイク">'ウ．計時用シナリオ'!$AB$64</definedName>
    <definedName name="マイクスタンド">'ウ．計時用シナリオ'!$AK$64</definedName>
    <definedName name="マイクロバス">申込書!$I$48</definedName>
    <definedName name="マイク本数">'ウ．計時用シナリオ'!$AB$64</definedName>
    <definedName name="メールアドレス">申込書!$AB$55</definedName>
    <definedName name="代表者">申込書!$AB$64</definedName>
    <definedName name="代表者職">申込書!$U$64</definedName>
    <definedName name="住所">申込書!$I$50</definedName>
    <definedName name="作編曲1">申込書!$V$26</definedName>
    <definedName name="作編曲2">申込書!$V$30</definedName>
    <definedName name="作編曲3">申込書!$V$34</definedName>
    <definedName name="作編曲4">申込書!$V$38</definedName>
    <definedName name="全国大会">申込書!$Z$44</definedName>
    <definedName name="公費金額①">納入通知・領収書申請!$AC$35</definedName>
    <definedName name="公費金額②">納入通知・領収書申請!$AC$37</definedName>
    <definedName name="公費金額③">納入通知・領収書申請!$AC$39</definedName>
    <definedName name="公費金額④">納入通知・領収書申請!$AC$41</definedName>
    <definedName name="公費項目①">納入通知・領収書申請!$L$35</definedName>
    <definedName name="公費項目②">納入通知・領収書申請!$L$37</definedName>
    <definedName name="公費項目③">納入通知・領収書申請!$L$39</definedName>
    <definedName name="公費項目④">納入通知・領収書申請!$L$41</definedName>
    <definedName name="出演数">申込書!$AA$14</definedName>
    <definedName name="出演順">申込書!$AL$12</definedName>
    <definedName name="出納氏名">納入通知・領収書申請!$AD$57</definedName>
    <definedName name="出納職">納入通知・領収書申請!$X$57</definedName>
    <definedName name="分1">申込書!$AK$26</definedName>
    <definedName name="分2">申込書!$AK$30</definedName>
    <definedName name="分3">申込書!$AK$34</definedName>
    <definedName name="分4">申込書!$AK$38</definedName>
    <definedName name="分計">申込書!$AG$22</definedName>
    <definedName name="副指揮者">申込書!$Z$17</definedName>
    <definedName name="副指揮者よみ">申込書!$AA$16</definedName>
    <definedName name="勤務先">申込書!$AD$57</definedName>
    <definedName name="参加人員">申込書!$AA$14</definedName>
    <definedName name="参加数">納入通知・領収書申請!$AA$10</definedName>
    <definedName name="団体名">申込書!$I$12</definedName>
    <definedName name="団体名よみ">申込書!$J$11</definedName>
    <definedName name="大型バス">申込書!$I$47</definedName>
    <definedName name="宛先①">納入通知・領収書申請!$M$23</definedName>
    <definedName name="宛先②">納入通知・領収書申請!$T$23</definedName>
    <definedName name="宛先③">納入通知・領収書申請!$AA$23</definedName>
    <definedName name="宛先④">納入通知・領収書申請!$AH$23</definedName>
    <definedName name="年">申込書!$AF$61</definedName>
    <definedName name="延長コード数">'ウ．計時用シナリオ'!$V$64</definedName>
    <definedName name="形態">申込書!$V$9</definedName>
    <definedName name="指導者">申込書!$I$14</definedName>
    <definedName name="指揮台">'ウ．計時用シナリオ'!$H$62</definedName>
    <definedName name="指揮台位置">'ウ．計時用シナリオ'!$AF$62</definedName>
    <definedName name="指揮者">申込書!$G$17</definedName>
    <definedName name="指揮者よみ">申込書!$H$16</definedName>
    <definedName name="携帯">申込書!$T$57</definedName>
    <definedName name="支払年">納入通知・領収書申請!$Q$32</definedName>
    <definedName name="支払日">納入通知・領収書申請!$Y$32</definedName>
    <definedName name="支払月">納入通知・領収書申請!$U$32</definedName>
    <definedName name="日">申込書!$AL$61</definedName>
    <definedName name="月">申込書!$AI$61</definedName>
    <definedName name="椅子数">'ウ．計時用シナリオ'!$J$64</definedName>
    <definedName name="申込責任者">申込書!$J$55</definedName>
    <definedName name="県名">申込書!$AI$9</definedName>
    <definedName name="秒1">申込書!$AK$28</definedName>
    <definedName name="秒2">申込書!$AK$32</definedName>
    <definedName name="秒3">申込書!$AK$36</definedName>
    <definedName name="秒4">申込書!$AK$40</definedName>
    <definedName name="秒計">申込書!$AK$22</definedName>
    <definedName name="納入年">納入通知・領収書申請!$AC$52</definedName>
    <definedName name="納入日">納入通知・領収書申請!$AK$52</definedName>
    <definedName name="納入月">納入通知・領収書申請!$AG$52</definedName>
    <definedName name="自宅">申込書!$J$57</definedName>
    <definedName name="著作権">申込書!$E$42</definedName>
    <definedName name="補助員">申込書!$AJ$14</definedName>
    <definedName name="許諾先">申込書!$H$44</definedName>
    <definedName name="請求先">納入通知・領収書申請!$L$43</definedName>
    <definedName name="請求先〒1">納入通知・領収書申請!$M$46</definedName>
    <definedName name="請求先〒2">納入通知・領収書申請!$Q$46</definedName>
    <definedName name="請求先住所">納入通知・領収書申請!$L$47</definedName>
    <definedName name="邦文1">申込書!$G$26</definedName>
    <definedName name="邦文2">申込書!$G$30</definedName>
    <definedName name="邦文3">申込書!$G$34</definedName>
    <definedName name="邦文4">申込書!$G$38</definedName>
    <definedName name="部門">申込書!$I$9</definedName>
    <definedName name="金額①">納入通知・領収書申請!$M$25</definedName>
    <definedName name="金額②">納入通知・領収書申請!$T$25</definedName>
    <definedName name="金額③">納入通知・領収書申請!$AA$25</definedName>
    <definedName name="金額④">納入通知・領収書申請!$AH$25</definedName>
    <definedName name="長机数">'ウ．計時用シナリオ'!$P$64</definedName>
    <definedName name="電話">申込書!$L$53</definedName>
    <definedName name="項目①">納入通知・領収書申請!$M$27</definedName>
    <definedName name="項目②">納入通知・領収書申請!$T$27</definedName>
    <definedName name="項目③">納入通知・領収書申請!$AA$27</definedName>
    <definedName name="項目④">納入通知・領収書申請!$AH$27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9" l="1"/>
  <c r="AC15" i="7" l="1"/>
  <c r="AC14" i="7"/>
  <c r="AC13" i="7"/>
  <c r="AC12" i="7"/>
  <c r="AB15" i="7"/>
  <c r="AB14" i="7"/>
  <c r="AB13" i="7"/>
  <c r="AB12" i="7"/>
  <c r="AA15" i="7"/>
  <c r="AA14" i="7"/>
  <c r="AA13" i="7"/>
  <c r="AA12" i="7"/>
  <c r="Z15" i="7"/>
  <c r="Z14" i="7"/>
  <c r="Z13" i="7"/>
  <c r="Z12" i="7"/>
  <c r="Y15" i="7"/>
  <c r="Y14" i="7"/>
  <c r="Y13" i="7"/>
  <c r="Y12" i="7"/>
  <c r="X15" i="7"/>
  <c r="X14" i="7"/>
  <c r="X13" i="7"/>
  <c r="X12" i="7"/>
  <c r="W15" i="7"/>
  <c r="W14" i="7"/>
  <c r="W13" i="7"/>
  <c r="W12" i="7"/>
  <c r="V15" i="7"/>
  <c r="V14" i="7"/>
  <c r="V13" i="7"/>
  <c r="V12" i="7"/>
  <c r="X55" i="9"/>
  <c r="Y17" i="7" l="1"/>
  <c r="Z17" i="7"/>
  <c r="AA17" i="7"/>
  <c r="AB17" i="7"/>
  <c r="AC17" i="7"/>
  <c r="V17" i="7"/>
  <c r="V18" i="7" s="1"/>
  <c r="W17" i="7"/>
  <c r="X17" i="7"/>
  <c r="AA18" i="7" l="1"/>
  <c r="AV14" i="1"/>
  <c r="AW14" i="1"/>
  <c r="AJ14" i="1" s="1"/>
  <c r="Q6" i="9" l="1"/>
  <c r="F6" i="9"/>
  <c r="AH15" i="9"/>
  <c r="G11" i="4"/>
  <c r="AS61" i="4" l="1"/>
  <c r="AA62" i="4" s="1"/>
  <c r="E44" i="1" l="1"/>
  <c r="AA14" i="1" l="1"/>
  <c r="AE63" i="4"/>
  <c r="AD63" i="4"/>
  <c r="AC63" i="4"/>
  <c r="AB63" i="4"/>
  <c r="AA63" i="4"/>
  <c r="AE62" i="4"/>
  <c r="AD62" i="4"/>
  <c r="AC62" i="4"/>
  <c r="AB62" i="4"/>
  <c r="AY60" i="4"/>
  <c r="E45" i="5"/>
  <c r="W21" i="5"/>
  <c r="AH10" i="9"/>
  <c r="E21" i="5"/>
  <c r="G11" i="5"/>
  <c r="AB13" i="5"/>
  <c r="G13" i="5"/>
  <c r="AL9" i="5"/>
  <c r="G9" i="5"/>
  <c r="G13" i="4"/>
  <c r="AB13" i="4"/>
  <c r="AL9" i="4"/>
  <c r="G9" i="4"/>
  <c r="AL5" i="6"/>
  <c r="G5" i="6"/>
  <c r="G12" i="7"/>
  <c r="K12" i="7" s="1"/>
  <c r="O12" i="7" s="1"/>
  <c r="G11" i="7"/>
  <c r="K11" i="7" s="1"/>
  <c r="O11" i="7" s="1"/>
  <c r="C13" i="7"/>
  <c r="C14" i="7" s="1"/>
  <c r="G14" i="7" s="1"/>
  <c r="K14" i="7" s="1"/>
  <c r="O14" i="7" s="1"/>
  <c r="Q7" i="7"/>
  <c r="E7" i="7"/>
  <c r="E6" i="7"/>
  <c r="L5" i="7"/>
  <c r="E5" i="7"/>
  <c r="AM12" i="3"/>
  <c r="AL12" i="3"/>
  <c r="AK12" i="3"/>
  <c r="D11" i="3"/>
  <c r="D10" i="3"/>
  <c r="D9" i="3"/>
  <c r="D8" i="3"/>
  <c r="D7" i="3"/>
  <c r="D6" i="3"/>
  <c r="D5" i="3"/>
  <c r="D4" i="3"/>
  <c r="AF19" i="3"/>
  <c r="D22" i="3"/>
  <c r="AV22" i="1"/>
  <c r="AV23" i="1"/>
  <c r="AK22" i="1" s="1"/>
  <c r="D12" i="3" l="1"/>
  <c r="AG22" i="1"/>
  <c r="G13" i="7"/>
  <c r="K13" i="7" s="1"/>
  <c r="O13" i="7" s="1"/>
  <c r="C15" i="7"/>
  <c r="AH16" i="9"/>
  <c r="C16" i="7" l="1"/>
  <c r="G15" i="7"/>
  <c r="K15" i="7" s="1"/>
  <c r="O15" i="7" s="1"/>
  <c r="G16" i="7" l="1"/>
  <c r="K16" i="7" s="1"/>
  <c r="O16" i="7" s="1"/>
  <c r="C17" i="7"/>
  <c r="C18" i="7" l="1"/>
  <c r="G17" i="7"/>
  <c r="K17" i="7" s="1"/>
  <c r="O17" i="7" s="1"/>
  <c r="G18" i="7" l="1"/>
  <c r="K18" i="7" s="1"/>
  <c r="O18" i="7" s="1"/>
  <c r="C19" i="7"/>
  <c r="C20" i="7" l="1"/>
  <c r="G19" i="7"/>
  <c r="K19" i="7" s="1"/>
  <c r="O19" i="7" s="1"/>
  <c r="G20" i="7" l="1"/>
  <c r="K20" i="7" s="1"/>
  <c r="O20" i="7" s="1"/>
  <c r="C21" i="7"/>
  <c r="C22" i="7" l="1"/>
  <c r="G21" i="7"/>
  <c r="K21" i="7" s="1"/>
  <c r="O21" i="7" s="1"/>
  <c r="G22" i="7" l="1"/>
  <c r="K22" i="7" s="1"/>
  <c r="O22" i="7" s="1"/>
  <c r="C23" i="7"/>
  <c r="C24" i="7" l="1"/>
  <c r="G23" i="7"/>
  <c r="K23" i="7" s="1"/>
  <c r="O23" i="7" s="1"/>
  <c r="G24" i="7" l="1"/>
  <c r="K24" i="7" s="1"/>
  <c r="O24" i="7" s="1"/>
  <c r="C25" i="7"/>
  <c r="C26" i="7" l="1"/>
  <c r="G25" i="7"/>
  <c r="K25" i="7" s="1"/>
  <c r="O25" i="7" s="1"/>
  <c r="G26" i="7" l="1"/>
  <c r="K26" i="7" s="1"/>
  <c r="O26" i="7" s="1"/>
  <c r="C27" i="7"/>
  <c r="C28" i="7" l="1"/>
  <c r="G27" i="7"/>
  <c r="K27" i="7" s="1"/>
  <c r="O27" i="7" s="1"/>
  <c r="G28" i="7" l="1"/>
  <c r="K28" i="7" s="1"/>
  <c r="O28" i="7" s="1"/>
  <c r="C29" i="7"/>
  <c r="C30" i="7" l="1"/>
  <c r="G29" i="7"/>
  <c r="K29" i="7" s="1"/>
  <c r="O29" i="7" s="1"/>
  <c r="G30" i="7" l="1"/>
  <c r="K30" i="7" s="1"/>
  <c r="O30" i="7" s="1"/>
  <c r="C31" i="7"/>
  <c r="C32" i="7" l="1"/>
  <c r="G31" i="7"/>
  <c r="K31" i="7" s="1"/>
  <c r="O31" i="7" s="1"/>
  <c r="G32" i="7" l="1"/>
  <c r="K32" i="7" s="1"/>
  <c r="O32" i="7" s="1"/>
  <c r="C33" i="7"/>
  <c r="C34" i="7" l="1"/>
  <c r="G33" i="7"/>
  <c r="K33" i="7" s="1"/>
  <c r="O33" i="7" s="1"/>
  <c r="G34" i="7" l="1"/>
  <c r="K34" i="7" s="1"/>
  <c r="O34" i="7" s="1"/>
  <c r="C35" i="7"/>
  <c r="C36" i="7" l="1"/>
  <c r="G35" i="7"/>
  <c r="K35" i="7" s="1"/>
  <c r="O35" i="7" s="1"/>
  <c r="G36" i="7" l="1"/>
  <c r="K36" i="7" s="1"/>
  <c r="O36" i="7" s="1"/>
  <c r="C37" i="7"/>
  <c r="C38" i="7" l="1"/>
  <c r="G37" i="7"/>
  <c r="K37" i="7" s="1"/>
  <c r="O37" i="7" s="1"/>
  <c r="G38" i="7" l="1"/>
  <c r="K38" i="7" s="1"/>
  <c r="O38" i="7" s="1"/>
  <c r="C39" i="7"/>
  <c r="C40" i="7" l="1"/>
  <c r="G39" i="7"/>
  <c r="K39" i="7" s="1"/>
  <c r="O39" i="7" s="1"/>
  <c r="G40" i="7" l="1"/>
  <c r="K40" i="7" s="1"/>
  <c r="O40" i="7" s="1"/>
  <c r="C41" i="7"/>
  <c r="C42" i="7" l="1"/>
  <c r="G41" i="7"/>
  <c r="K41" i="7" s="1"/>
  <c r="O41" i="7" s="1"/>
  <c r="G42" i="7" l="1"/>
  <c r="K42" i="7" s="1"/>
  <c r="O42" i="7" s="1"/>
  <c r="C43" i="7"/>
  <c r="C44" i="7" l="1"/>
  <c r="G43" i="7"/>
  <c r="K43" i="7" s="1"/>
  <c r="O43" i="7" s="1"/>
  <c r="G44" i="7" l="1"/>
  <c r="K44" i="7" s="1"/>
  <c r="O44" i="7" s="1"/>
  <c r="C45" i="7"/>
  <c r="C46" i="7" l="1"/>
  <c r="G45" i="7"/>
  <c r="K45" i="7" s="1"/>
  <c r="O45" i="7" s="1"/>
  <c r="G46" i="7" l="1"/>
  <c r="K46" i="7" s="1"/>
  <c r="O46" i="7" s="1"/>
  <c r="C47" i="7"/>
  <c r="C48" i="7" l="1"/>
  <c r="G47" i="7"/>
  <c r="K47" i="7" s="1"/>
  <c r="O47" i="7" s="1"/>
  <c r="G48" i="7" l="1"/>
  <c r="K48" i="7" s="1"/>
  <c r="O48" i="7" s="1"/>
  <c r="C49" i="7"/>
  <c r="C50" i="7" l="1"/>
  <c r="G49" i="7"/>
  <c r="K49" i="7" s="1"/>
  <c r="O49" i="7" s="1"/>
  <c r="G50" i="7" l="1"/>
  <c r="K50" i="7" s="1"/>
  <c r="O50" i="7" s="1"/>
  <c r="C51" i="7"/>
  <c r="C52" i="7" l="1"/>
  <c r="G51" i="7"/>
  <c r="K51" i="7" s="1"/>
  <c r="O51" i="7" s="1"/>
  <c r="G52" i="7" l="1"/>
  <c r="K52" i="7" s="1"/>
  <c r="O52" i="7" s="1"/>
  <c r="C53" i="7"/>
  <c r="C54" i="7" l="1"/>
  <c r="G53" i="7"/>
  <c r="K53" i="7" s="1"/>
  <c r="O53" i="7" s="1"/>
  <c r="G54" i="7" l="1"/>
  <c r="K54" i="7" s="1"/>
  <c r="O54" i="7" s="1"/>
  <c r="C55" i="7"/>
  <c r="G55" i="7" l="1"/>
  <c r="K55" i="7" s="1"/>
  <c r="O55" i="7" s="1"/>
  <c r="C56" i="7"/>
  <c r="G56" i="7" l="1"/>
  <c r="K56" i="7" s="1"/>
  <c r="O56" i="7" s="1"/>
  <c r="C57" i="7"/>
  <c r="G57" i="7" l="1"/>
  <c r="K57" i="7" s="1"/>
  <c r="O57" i="7" s="1"/>
  <c r="C58" i="7"/>
  <c r="G58" i="7" l="1"/>
  <c r="K58" i="7" s="1"/>
  <c r="O58" i="7" s="1"/>
  <c r="C59" i="7"/>
  <c r="C60" i="7" l="1"/>
  <c r="G60" i="7" s="1"/>
  <c r="K60" i="7" s="1"/>
  <c r="O60" i="7" s="1"/>
  <c r="G59" i="7"/>
  <c r="K59" i="7" s="1"/>
  <c r="O5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A14" authorId="0" shapeId="0" xr:uid="{8631A321-BDDC-40EE-92F0-9D8F15541512}">
      <text>
        <r>
          <rPr>
            <sz val="9"/>
            <color indexed="81"/>
            <rFont val="MS P ゴシック"/>
            <family val="3"/>
            <charset val="128"/>
          </rPr>
          <t>SDMが楽器を演奏する場合は、演奏者となります。</t>
        </r>
      </text>
    </comment>
  </commentList>
</comments>
</file>

<file path=xl/sharedStrings.xml><?xml version="1.0" encoding="utf-8"?>
<sst xmlns="http://schemas.openxmlformats.org/spreadsheetml/2006/main" count="325" uniqueCount="211">
  <si>
    <t>第31回西関東小学生BF　マーチング部門
第31回西関東マーチングコンテスト　　出場申込み</t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8" eb="20">
      <t>ブモン</t>
    </rPh>
    <rPh sb="21" eb="22">
      <t>ダイ</t>
    </rPh>
    <rPh sb="24" eb="25">
      <t>カイ</t>
    </rPh>
    <rPh sb="25" eb="28">
      <t>ニシカントウ</t>
    </rPh>
    <rPh sb="40" eb="42">
      <t>シュツジョウ</t>
    </rPh>
    <rPh sb="42" eb="43">
      <t>モウ</t>
    </rPh>
    <rPh sb="43" eb="44">
      <t>コ</t>
    </rPh>
    <phoneticPr fontId="11"/>
  </si>
  <si>
    <t>※このブックには８枚のシートがあります。要項を手元にご用意いただき、必要事項の入力をお願いします。</t>
    <rPh sb="9" eb="10">
      <t>マイ</t>
    </rPh>
    <rPh sb="20" eb="22">
      <t>ヨウコウ</t>
    </rPh>
    <rPh sb="23" eb="25">
      <t>テモト</t>
    </rPh>
    <rPh sb="27" eb="29">
      <t>ヨウイ</t>
    </rPh>
    <rPh sb="34" eb="36">
      <t>ヒツヨウ</t>
    </rPh>
    <rPh sb="36" eb="38">
      <t>ジコウ</t>
    </rPh>
    <rPh sb="39" eb="41">
      <t>ニュウリョク</t>
    </rPh>
    <rPh sb="43" eb="44">
      <t>ネガ</t>
    </rPh>
    <phoneticPr fontId="11"/>
  </si>
  <si>
    <r>
      <rPr>
        <b/>
        <sz val="11"/>
        <rFont val="Meiryo UI"/>
        <family val="3"/>
        <charset val="128"/>
      </rPr>
      <t>※マーチングコンテストの中学生の部、高等学校以上の部で、</t>
    </r>
    <r>
      <rPr>
        <b/>
        <sz val="11"/>
        <color theme="1"/>
        <rFont val="Meiryo UI"/>
        <family val="3"/>
        <charset val="128"/>
      </rPr>
      <t xml:space="preserve">１校から２編成出場する団体は、
</t>
    </r>
    <r>
      <rPr>
        <b/>
        <sz val="11"/>
        <color rgb="FFFF0000"/>
        <rFont val="Meiryo UI"/>
        <family val="3"/>
        <charset val="128"/>
      </rPr>
      <t>「編成ごとにそれぞれ申込書の作成」</t>
    </r>
    <r>
      <rPr>
        <b/>
        <sz val="11"/>
        <color theme="1"/>
        <rFont val="Meiryo UI"/>
        <family val="3"/>
        <charset val="128"/>
      </rPr>
      <t>していただき、ご提出をお願いいたします。</t>
    </r>
    <rPh sb="12" eb="15">
      <t>チュウガクセイ</t>
    </rPh>
    <rPh sb="16" eb="17">
      <t>ブ</t>
    </rPh>
    <rPh sb="18" eb="20">
      <t>コウトウ</t>
    </rPh>
    <rPh sb="20" eb="22">
      <t>ガッコウ</t>
    </rPh>
    <rPh sb="22" eb="24">
      <t>イジョウ</t>
    </rPh>
    <rPh sb="25" eb="26">
      <t>ブ</t>
    </rPh>
    <rPh sb="29" eb="30">
      <t>コウ</t>
    </rPh>
    <rPh sb="33" eb="35">
      <t>ヘンセイ</t>
    </rPh>
    <rPh sb="35" eb="36">
      <t>シュツ</t>
    </rPh>
    <rPh sb="36" eb="37">
      <t>ジョウ</t>
    </rPh>
    <rPh sb="39" eb="41">
      <t>ダンタイ</t>
    </rPh>
    <rPh sb="45" eb="47">
      <t>ヘンセイ</t>
    </rPh>
    <rPh sb="54" eb="57">
      <t>モウシコミショ</t>
    </rPh>
    <rPh sb="58" eb="60">
      <t>サクセイ</t>
    </rPh>
    <rPh sb="69" eb="71">
      <t>テイシュツ</t>
    </rPh>
    <rPh sb="73" eb="74">
      <t>ネガ</t>
    </rPh>
    <phoneticPr fontId="11"/>
  </si>
  <si>
    <t>各シートを表示するには、シート下部の『シート見出し』をクリックします。</t>
    <rPh sb="0" eb="1">
      <t>カク</t>
    </rPh>
    <rPh sb="5" eb="7">
      <t>ヒョウジ</t>
    </rPh>
    <rPh sb="15" eb="17">
      <t>カブ</t>
    </rPh>
    <rPh sb="22" eb="24">
      <t>ミダ</t>
    </rPh>
    <phoneticPr fontId="11"/>
  </si>
  <si>
    <t>←この色の欄は未入力です</t>
    <rPh sb="3" eb="4">
      <t>イロ</t>
    </rPh>
    <rPh sb="5" eb="6">
      <t>ラン</t>
    </rPh>
    <rPh sb="7" eb="10">
      <t>ミニュウリョク</t>
    </rPh>
    <phoneticPr fontId="1"/>
  </si>
  <si>
    <t>←この色の欄は入力不要です</t>
    <rPh sb="3" eb="4">
      <t>イロ</t>
    </rPh>
    <rPh sb="5" eb="6">
      <t>ラン</t>
    </rPh>
    <rPh sb="7" eb="9">
      <t>ニュウリョク</t>
    </rPh>
    <rPh sb="9" eb="11">
      <t>フヨウ</t>
    </rPh>
    <phoneticPr fontId="1"/>
  </si>
  <si>
    <t>←この色の欄は人数オーバーです</t>
    <rPh sb="3" eb="4">
      <t>イロ</t>
    </rPh>
    <rPh sb="5" eb="6">
      <t>ラン</t>
    </rPh>
    <rPh sb="7" eb="9">
      <t>ニンズウ</t>
    </rPh>
    <phoneticPr fontId="1"/>
  </si>
  <si>
    <t>第31回西関東小学生BFフロア部門
第31回西関東マーチングコンテスト　申込書</t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5" eb="17">
      <t>ブモン</t>
    </rPh>
    <rPh sb="18" eb="19">
      <t>ダイ</t>
    </rPh>
    <rPh sb="21" eb="22">
      <t>カイ</t>
    </rPh>
    <rPh sb="22" eb="25">
      <t>ニシカントウ</t>
    </rPh>
    <rPh sb="36" eb="39">
      <t>モウシコミショ</t>
    </rPh>
    <phoneticPr fontId="2"/>
  </si>
  <si>
    <t>部門</t>
    <rPh sb="0" eb="2">
      <t>ブモン</t>
    </rPh>
    <phoneticPr fontId="2"/>
  </si>
  <si>
    <t>（選択してください）</t>
    <rPh sb="1" eb="3">
      <t>センタク</t>
    </rPh>
    <phoneticPr fontId="1"/>
  </si>
  <si>
    <r>
      <t xml:space="preserve">形態
</t>
    </r>
    <r>
      <rPr>
        <sz val="6"/>
        <color rgb="FFFF0000"/>
        <rFont val="ＭＳ 明朝"/>
        <family val="1"/>
        <charset val="128"/>
      </rPr>
      <t>※中･高以上のみ選択</t>
    </r>
    <rPh sb="0" eb="2">
      <t>ケイタイ</t>
    </rPh>
    <rPh sb="4" eb="5">
      <t>チュウ</t>
    </rPh>
    <rPh sb="6" eb="7">
      <t>コウ</t>
    </rPh>
    <rPh sb="7" eb="9">
      <t>イジョウ</t>
    </rPh>
    <rPh sb="11" eb="13">
      <t>センタク</t>
    </rPh>
    <phoneticPr fontId="1"/>
  </si>
  <si>
    <t>県名</t>
    <rPh sb="0" eb="2">
      <t>ケンメイ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</si>
  <si>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</si>
  <si>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</si>
  <si>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高等学校以上</t>
    <rPh sb="0" eb="2">
      <t>コウトウ</t>
    </rPh>
    <rPh sb="2" eb="4">
      <t>ガッコウ</t>
    </rPh>
    <rPh sb="4" eb="6">
      <t>イジョウ</t>
    </rPh>
    <phoneticPr fontId="1"/>
  </si>
  <si>
    <t>Ａ（中・高以上）</t>
    <rPh sb="2" eb="3">
      <t>チュウ</t>
    </rPh>
    <rPh sb="4" eb="5">
      <t>タカ</t>
    </rPh>
    <rPh sb="5" eb="7">
      <t>イジョウ</t>
    </rPh>
    <phoneticPr fontId="1"/>
  </si>
  <si>
    <t>Ｂ（中・高以上）</t>
    <rPh sb="2" eb="3">
      <t>チュウ</t>
    </rPh>
    <rPh sb="4" eb="5">
      <t>タカ</t>
    </rPh>
    <rPh sb="5" eb="7">
      <t>イジョウ</t>
    </rPh>
    <phoneticPr fontId="1"/>
  </si>
  <si>
    <t>(ふりがな)</t>
    <phoneticPr fontId="2"/>
  </si>
  <si>
    <t>（</t>
    <phoneticPr fontId="1"/>
  </si>
  <si>
    <t>）</t>
    <phoneticPr fontId="1"/>
  </si>
  <si>
    <t>出演順</t>
    <rPh sb="0" eb="2">
      <t>シュツエン</t>
    </rPh>
    <rPh sb="2" eb="3">
      <t>ジュン</t>
    </rPh>
    <phoneticPr fontId="2"/>
  </si>
  <si>
    <t>新潟県</t>
    <rPh sb="0" eb="2">
      <t>ニイガタ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</si>
  <si>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</si>
  <si>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山梨県</t>
    <rPh sb="0" eb="2">
      <t>ヤマナシ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</si>
  <si>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</si>
  <si>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r>
      <t xml:space="preserve">団体名
</t>
    </r>
    <r>
      <rPr>
        <b/>
        <sz val="8"/>
        <color indexed="10"/>
        <rFont val="ＭＳ 明朝"/>
        <family val="1"/>
        <charset val="128"/>
      </rPr>
      <t>（表彰状名称）</t>
    </r>
    <rPh sb="0" eb="2">
      <t>ダンタイ</t>
    </rPh>
    <rPh sb="2" eb="3">
      <t>メイ</t>
    </rPh>
    <rPh sb="5" eb="8">
      <t>ヒョウショウジョウ</t>
    </rPh>
    <rPh sb="8" eb="10">
      <t>メイショウ</t>
    </rPh>
    <phoneticPr fontId="2"/>
  </si>
  <si>
    <t>*主催者記入</t>
    <rPh sb="1" eb="4">
      <t>シュサイシャ</t>
    </rPh>
    <rPh sb="4" eb="6">
      <t>キニュウ</t>
    </rPh>
    <phoneticPr fontId="2"/>
  </si>
  <si>
    <t>演奏者</t>
    <rPh sb="0" eb="3">
      <t>エンソウシャ</t>
    </rPh>
    <phoneticPr fontId="1"/>
  </si>
  <si>
    <t>補助員</t>
    <rPh sb="0" eb="2">
      <t>ホジョ</t>
    </rPh>
    <rPh sb="2" eb="3">
      <t>イン</t>
    </rPh>
    <phoneticPr fontId="1"/>
  </si>
  <si>
    <t>指導者</t>
    <rPh sb="0" eb="3">
      <t>シドウシャ</t>
    </rPh>
    <phoneticPr fontId="2"/>
  </si>
  <si>
    <r>
      <rPr>
        <u/>
        <sz val="6"/>
        <color indexed="8"/>
        <rFont val="ＭＳ 明朝"/>
        <family val="1"/>
        <charset val="128"/>
      </rPr>
      <t xml:space="preserve">DMを除いた
</t>
    </r>
    <r>
      <rPr>
        <sz val="6"/>
        <color indexed="8"/>
        <rFont val="ＭＳ 明朝"/>
        <family val="1"/>
        <charset val="128"/>
      </rPr>
      <t>参加人員</t>
    </r>
    <rPh sb="3" eb="4">
      <t>ノゾ</t>
    </rPh>
    <rPh sb="7" eb="9">
      <t>サンカ</t>
    </rPh>
    <rPh sb="9" eb="11">
      <t>ジンイン</t>
    </rPh>
    <phoneticPr fontId="2"/>
  </si>
  <si>
    <t>名</t>
    <rPh sb="0" eb="1">
      <t>メイ</t>
    </rPh>
    <phoneticPr fontId="1"/>
  </si>
  <si>
    <t>楽器運搬
補助員</t>
    <phoneticPr fontId="2"/>
  </si>
  <si>
    <t>指揮者</t>
    <rPh sb="0" eb="3">
      <t>シキシャ</t>
    </rPh>
    <phoneticPr fontId="2"/>
  </si>
  <si>
    <t>副指揮者</t>
    <rPh sb="0" eb="1">
      <t>フク</t>
    </rPh>
    <rPh sb="1" eb="4">
      <t>シキシャ</t>
    </rPh>
    <phoneticPr fontId="2"/>
  </si>
  <si>
    <t>ＤＭ</t>
    <phoneticPr fontId="2"/>
  </si>
  <si>
    <t>ＳＤＭ</t>
    <phoneticPr fontId="2"/>
  </si>
  <si>
    <t>演奏時間
合　　計</t>
    <rPh sb="0" eb="2">
      <t>エンソウ</t>
    </rPh>
    <rPh sb="2" eb="4">
      <t>ジカン</t>
    </rPh>
    <rPh sb="5" eb="6">
      <t>ゴウ</t>
    </rPh>
    <rPh sb="8" eb="9">
      <t>ケイ</t>
    </rPh>
    <phoneticPr fontId="2"/>
  </si>
  <si>
    <t>分</t>
    <rPh sb="0" eb="1">
      <t>フン</t>
    </rPh>
    <phoneticPr fontId="1"/>
  </si>
  <si>
    <t>秒</t>
    <rPh sb="0" eb="1">
      <t>ビョウ</t>
    </rPh>
    <phoneticPr fontId="1"/>
  </si>
  <si>
    <t>演　　奏
タイトル</t>
    <rPh sb="0" eb="1">
      <t>ヒロシ</t>
    </rPh>
    <rPh sb="3" eb="4">
      <t>ソウ</t>
    </rPh>
    <phoneticPr fontId="2"/>
  </si>
  <si>
    <t>演奏曲目</t>
    <rPh sb="0" eb="2">
      <t>エンソウ</t>
    </rPh>
    <rPh sb="2" eb="4">
      <t>キョクモク</t>
    </rPh>
    <phoneticPr fontId="2"/>
  </si>
  <si>
    <t>作曲者／編曲者</t>
    <rPh sb="0" eb="3">
      <t>サッキョクシャ</t>
    </rPh>
    <rPh sb="4" eb="7">
      <t>ヘンキョクシャ</t>
    </rPh>
    <phoneticPr fontId="2"/>
  </si>
  <si>
    <t>演奏時間</t>
    <rPh sb="0" eb="2">
      <t>エンソウ</t>
    </rPh>
    <rPh sb="2" eb="4">
      <t>ジカン</t>
    </rPh>
    <phoneticPr fontId="2"/>
  </si>
  <si>
    <t>邦文</t>
    <rPh sb="0" eb="1">
      <t>ホウ</t>
    </rPh>
    <rPh sb="1" eb="2">
      <t>ブン</t>
    </rPh>
    <phoneticPr fontId="2"/>
  </si>
  <si>
    <t>Spelling</t>
    <phoneticPr fontId="2"/>
  </si>
  <si>
    <t>著作権</t>
    <rPh sb="0" eb="3">
      <t>チョサクケン</t>
    </rPh>
    <phoneticPr fontId="2"/>
  </si>
  <si>
    <t>ア  出版された作品、または編曲作品で、日本国内での演奏許諾が得られている。</t>
  </si>
  <si>
    <t>イ  未出版またはレンタル譜だが、演奏許諾が得られている。（許諾書を必ず添付すること）</t>
    <rPh sb="34" eb="35">
      <t>カナラ</t>
    </rPh>
    <phoneticPr fontId="1"/>
  </si>
  <si>
    <t>ウ　著作権が消滅している。</t>
  </si>
  <si>
    <t>全国
大会</t>
    <rPh sb="0" eb="2">
      <t>ゼンコク</t>
    </rPh>
    <rPh sb="3" eb="5">
      <t>タイカイ</t>
    </rPh>
    <phoneticPr fontId="1"/>
  </si>
  <si>
    <t>出場可</t>
    <rPh sb="0" eb="2">
      <t>シュツジョウ</t>
    </rPh>
    <rPh sb="2" eb="3">
      <t>カ</t>
    </rPh>
    <phoneticPr fontId="1"/>
  </si>
  <si>
    <t>出場不可</t>
    <rPh sb="0" eb="2">
      <t>シュツジョウ</t>
    </rPh>
    <rPh sb="2" eb="4">
      <t>フカ</t>
    </rPh>
    <phoneticPr fontId="1"/>
  </si>
  <si>
    <t>会場
乗入
車両</t>
    <rPh sb="0" eb="2">
      <t>カイジョウ</t>
    </rPh>
    <rPh sb="3" eb="5">
      <t>ノリイレ</t>
    </rPh>
    <rPh sb="6" eb="8">
      <t>シャリョウ</t>
    </rPh>
    <phoneticPr fontId="2"/>
  </si>
  <si>
    <t>出演者バス</t>
    <rPh sb="0" eb="3">
      <t>シュツエンシャ</t>
    </rPh>
    <phoneticPr fontId="2"/>
  </si>
  <si>
    <t>楽器用トラック</t>
    <rPh sb="0" eb="3">
      <t>ガッキヨウ</t>
    </rPh>
    <phoneticPr fontId="2"/>
  </si>
  <si>
    <t>その他（具体的に）</t>
    <rPh sb="2" eb="3">
      <t>タ</t>
    </rPh>
    <rPh sb="4" eb="7">
      <t>グタイテキ</t>
    </rPh>
    <phoneticPr fontId="2"/>
  </si>
  <si>
    <t>大型</t>
    <rPh sb="0" eb="2">
      <t>オオガタ</t>
    </rPh>
    <phoneticPr fontId="1"/>
  </si>
  <si>
    <t>台</t>
    <rPh sb="0" eb="1">
      <t>ダイ</t>
    </rPh>
    <phoneticPr fontId="1"/>
  </si>
  <si>
    <t>t車</t>
    <rPh sb="1" eb="2">
      <t>シャ</t>
    </rPh>
    <phoneticPr fontId="1"/>
  </si>
  <si>
    <t>マイクロ</t>
    <phoneticPr fontId="1"/>
  </si>
  <si>
    <r>
      <t xml:space="preserve">団体所在地
</t>
    </r>
    <r>
      <rPr>
        <sz val="8"/>
        <color indexed="8"/>
        <rFont val="ＭＳ 明朝"/>
        <family val="1"/>
        <charset val="128"/>
      </rPr>
      <t>(文書送付先)</t>
    </r>
    <rPh sb="0" eb="2">
      <t>ダンタイ</t>
    </rPh>
    <rPh sb="2" eb="5">
      <t>ショザイチ</t>
    </rPh>
    <rPh sb="7" eb="9">
      <t>ブンショ</t>
    </rPh>
    <rPh sb="9" eb="11">
      <t>ソウフ</t>
    </rPh>
    <rPh sb="11" eb="12">
      <t>サキ</t>
    </rPh>
    <phoneticPr fontId="2"/>
  </si>
  <si>
    <t>〒</t>
    <phoneticPr fontId="1"/>
  </si>
  <si>
    <t>-</t>
    <phoneticPr fontId="1"/>
  </si>
  <si>
    <t>電話</t>
    <rPh sb="0" eb="2">
      <t>デンワ</t>
    </rPh>
    <phoneticPr fontId="2"/>
  </si>
  <si>
    <t>Fax</t>
    <phoneticPr fontId="2"/>
  </si>
  <si>
    <r>
      <t xml:space="preserve">申込責任者
</t>
    </r>
    <r>
      <rPr>
        <sz val="7"/>
        <color indexed="8"/>
        <rFont val="ＭＳ 明朝"/>
        <family val="1"/>
        <charset val="128"/>
      </rPr>
      <t>氏名＆PCアドレス</t>
    </r>
    <rPh sb="0" eb="2">
      <t>モウシコミ</t>
    </rPh>
    <rPh sb="2" eb="5">
      <t>セキニンシャ</t>
    </rPh>
    <rPh sb="6" eb="8">
      <t>シメイ</t>
    </rPh>
    <phoneticPr fontId="2"/>
  </si>
  <si>
    <t>氏名</t>
    <rPh sb="0" eb="2">
      <t>シメイ</t>
    </rPh>
    <phoneticPr fontId="2"/>
  </si>
  <si>
    <r>
      <t>PC</t>
    </r>
    <r>
      <rPr>
        <sz val="7"/>
        <color indexed="8"/>
        <rFont val="ＭＳ 明朝"/>
        <family val="1"/>
        <charset val="128"/>
      </rPr>
      <t>メール
アドレス</t>
    </r>
    <phoneticPr fontId="2"/>
  </si>
  <si>
    <t>申込責任者
電話番号</t>
    <rPh sb="0" eb="2">
      <t>モウシコミ</t>
    </rPh>
    <rPh sb="2" eb="5">
      <t>セキニンシャ</t>
    </rPh>
    <rPh sb="6" eb="8">
      <t>デンワ</t>
    </rPh>
    <rPh sb="8" eb="10">
      <t>バンゴウ</t>
    </rPh>
    <phoneticPr fontId="1"/>
  </si>
  <si>
    <t>自宅</t>
    <rPh sb="0" eb="2">
      <t>ジタク</t>
    </rPh>
    <phoneticPr fontId="2"/>
  </si>
  <si>
    <t>携帯</t>
    <rPh sb="0" eb="2">
      <t>ケイタイ</t>
    </rPh>
    <phoneticPr fontId="2"/>
  </si>
  <si>
    <t>勤務先</t>
    <rPh sb="0" eb="3">
      <t>キンムサキ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</si>
  <si>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</si>
  <si>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</si>
  <si>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</si>
  <si>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</si>
  <si>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</si>
  <si>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西関東吹奏楽連盟理事長　奥　章　様</t>
    <rPh sb="12" eb="13">
      <t>オク</t>
    </rPh>
    <rPh sb="14" eb="15">
      <t>アキラ</t>
    </rPh>
    <phoneticPr fontId="2"/>
  </si>
  <si>
    <t>代表者職･氏名</t>
    <phoneticPr fontId="1"/>
  </si>
  <si>
    <t>・</t>
    <phoneticPr fontId="1"/>
  </si>
  <si>
    <t>[職印]</t>
    <rPh sb="1" eb="3">
      <t>ショクイン</t>
    </rPh>
    <phoneticPr fontId="1"/>
  </si>
  <si>
    <r>
      <t>プログラム原稿</t>
    </r>
    <r>
      <rPr>
        <sz val="12"/>
        <color indexed="10"/>
        <rFont val="ＭＳ 明朝"/>
        <family val="1"/>
        <charset val="128"/>
      </rPr>
      <t>（団体プロフィールと出演者を入れてください）</t>
    </r>
    <rPh sb="5" eb="7">
      <t>ゲンコウ</t>
    </rPh>
    <rPh sb="8" eb="10">
      <t>ダンタイ</t>
    </rPh>
    <rPh sb="17" eb="20">
      <t>シュツエンシャ</t>
    </rPh>
    <rPh sb="21" eb="22">
      <t>イ</t>
    </rPh>
    <phoneticPr fontId="1"/>
  </si>
  <si>
    <t>部門</t>
    <rPh sb="0" eb="2">
      <t>ブモン</t>
    </rPh>
    <phoneticPr fontId="1"/>
  </si>
  <si>
    <t>団体名</t>
    <rPh sb="0" eb="2">
      <t>ダンタイ</t>
    </rPh>
    <rPh sb="2" eb="3">
      <t>メイ</t>
    </rPh>
    <phoneticPr fontId="1"/>
  </si>
  <si>
    <t>演奏タイトル</t>
    <rPh sb="0" eb="2">
      <t>エンソウ</t>
    </rPh>
    <phoneticPr fontId="1"/>
  </si>
  <si>
    <t>指導者氏名</t>
    <rPh sb="0" eb="3">
      <t>シドウシャ</t>
    </rPh>
    <rPh sb="3" eb="5">
      <t>シメイ</t>
    </rPh>
    <phoneticPr fontId="1"/>
  </si>
  <si>
    <t>指揮者氏名</t>
    <rPh sb="0" eb="3">
      <t>シキシャ</t>
    </rPh>
    <rPh sb="3" eb="5">
      <t>シメイ</t>
    </rPh>
    <phoneticPr fontId="1"/>
  </si>
  <si>
    <t>副指揮者氏名</t>
    <rPh sb="0" eb="4">
      <t>フクシキシャ</t>
    </rPh>
    <rPh sb="4" eb="6">
      <t>シメイ</t>
    </rPh>
    <phoneticPr fontId="1"/>
  </si>
  <si>
    <t>ＤＭ氏名</t>
    <rPh sb="2" eb="4">
      <t>シメイ</t>
    </rPh>
    <phoneticPr fontId="1"/>
  </si>
  <si>
    <t>ＳＤＭ氏名</t>
    <rPh sb="3" eb="5">
      <t>シメイ</t>
    </rPh>
    <phoneticPr fontId="1"/>
  </si>
  <si>
    <t>演奏曲目</t>
    <rPh sb="0" eb="2">
      <t>エンソウ</t>
    </rPh>
    <rPh sb="2" eb="4">
      <t>キョクモク</t>
    </rPh>
    <phoneticPr fontId="1"/>
  </si>
  <si>
    <t>出場団体プロフィール（横書き　200字以内）</t>
    <rPh sb="0" eb="2">
      <t>シュツジョウ</t>
    </rPh>
    <rPh sb="2" eb="4">
      <t>ダンタイ</t>
    </rPh>
    <rPh sb="11" eb="13">
      <t>ヨコガ</t>
    </rPh>
    <rPh sb="18" eb="19">
      <t>ジ</t>
    </rPh>
    <rPh sb="19" eb="21">
      <t>イナイ</t>
    </rPh>
    <phoneticPr fontId="1"/>
  </si>
  <si>
    <t>改行する場合は、[ALT]キーを押し続けながら[Enter]です。</t>
    <rPh sb="0" eb="2">
      <t>カイギョウ</t>
    </rPh>
    <rPh sb="4" eb="6">
      <t>バアイ</t>
    </rPh>
    <rPh sb="16" eb="17">
      <t>オ</t>
    </rPh>
    <rPh sb="18" eb="19">
      <t>ツヅ</t>
    </rPh>
    <phoneticPr fontId="1"/>
  </si>
  <si>
    <t>文字数→</t>
    <rPh sb="0" eb="3">
      <t>モジスウ</t>
    </rPh>
    <phoneticPr fontId="1"/>
  </si>
  <si>
    <t>出演者氏名</t>
    <rPh sb="0" eb="3">
      <t>シュツエンシャ</t>
    </rPh>
    <rPh sb="3" eb="5">
      <t>シメイ</t>
    </rPh>
    <phoneticPr fontId="1"/>
  </si>
  <si>
    <t>←エクセルの名簿等から、データを貼りつけることができます。</t>
    <rPh sb="6" eb="8">
      <t>メイボ</t>
    </rPh>
    <rPh sb="8" eb="9">
      <t>トウ</t>
    </rPh>
    <rPh sb="16" eb="17">
      <t>ハ</t>
    </rPh>
    <phoneticPr fontId="1"/>
  </si>
  <si>
    <t>順番もプログラムに反映されます。ご注意ください。</t>
    <rPh sb="0" eb="2">
      <t>ジュンバン</t>
    </rPh>
    <rPh sb="9" eb="11">
      <t>ハンエイ</t>
    </rPh>
    <rPh sb="17" eb="19">
      <t>チュウイ</t>
    </rPh>
    <phoneticPr fontId="1"/>
  </si>
  <si>
    <t>第31回西関東小学生BFフロア部門・西関東マーチングコンテスト
【 参加費用納入通知・領収書等申請用紙 】</t>
    <rPh sb="7" eb="10">
      <t>ショウガクセイ</t>
    </rPh>
    <rPh sb="15" eb="17">
      <t>ブモン</t>
    </rPh>
    <rPh sb="18" eb="21">
      <t>ニシカントウ</t>
    </rPh>
    <phoneticPr fontId="1"/>
  </si>
  <si>
    <t>A、Bにそれぞれ出場する団体は、編成ごとに作成してください。</t>
    <rPh sb="8" eb="10">
      <t>シュツジョウ</t>
    </rPh>
    <rPh sb="12" eb="14">
      <t>ダンタイ</t>
    </rPh>
    <rPh sb="16" eb="18">
      <t>ヘンセイ</t>
    </rPh>
    <rPh sb="21" eb="23">
      <t>サクセイ</t>
    </rPh>
    <phoneticPr fontId="1"/>
  </si>
  <si>
    <t>代表</t>
    <rPh sb="0" eb="2">
      <t>ダイヒョウ</t>
    </rPh>
    <phoneticPr fontId="1"/>
  </si>
  <si>
    <t>団体名：</t>
    <rPh sb="0" eb="3">
      <t>ダンタイメイ</t>
    </rPh>
    <phoneticPr fontId="1"/>
  </si>
  <si>
    <t>Ａ　納入費用</t>
    <rPh sb="2" eb="4">
      <t>ノウニュウ</t>
    </rPh>
    <rPh sb="4" eb="6">
      <t>ヒヨウ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</si>
  <si>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</si>
  <si>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</si>
  <si>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</si>
  <si>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</si>
  <si>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参加負担金</t>
    <rPh sb="0" eb="2">
      <t>サンカ</t>
    </rPh>
    <rPh sb="2" eb="5">
      <t>フタンキン</t>
    </rPh>
    <phoneticPr fontId="1"/>
  </si>
  <si>
    <t>入場券</t>
    <rPh sb="0" eb="3">
      <t>ニュウジョウケン</t>
    </rPh>
    <phoneticPr fontId="1"/>
  </si>
  <si>
    <t>指定席Ａ</t>
    <rPh sb="0" eb="3">
      <t>シテイセキ</t>
    </rPh>
    <phoneticPr fontId="1"/>
  </si>
  <si>
    <t>※第31回大会は、e+(ｲｰﾌﾟﾗｽ)による販売のため、
　出場団体向けの事前販売はありません。</t>
    <rPh sb="1" eb="2">
      <t>ダイ</t>
    </rPh>
    <rPh sb="4" eb="5">
      <t>カイ</t>
    </rPh>
    <rPh sb="5" eb="7">
      <t>タイカイ</t>
    </rPh>
    <rPh sb="22" eb="24">
      <t>ハンバイ</t>
    </rPh>
    <rPh sb="30" eb="32">
      <t>シュツジョウ</t>
    </rPh>
    <rPh sb="32" eb="34">
      <t>ダンタイ</t>
    </rPh>
    <rPh sb="34" eb="35">
      <t>ム</t>
    </rPh>
    <rPh sb="37" eb="39">
      <t>ジゼン</t>
    </rPh>
    <rPh sb="39" eb="41">
      <t>ハンバイ</t>
    </rPh>
    <phoneticPr fontId="1"/>
  </si>
  <si>
    <t>指定席Ｂ</t>
    <rPh sb="0" eb="3">
      <t>シテイセキ</t>
    </rPh>
    <phoneticPr fontId="1"/>
  </si>
  <si>
    <t>自由席</t>
    <rPh sb="0" eb="3">
      <t>ジユウセキ</t>
    </rPh>
    <phoneticPr fontId="1"/>
  </si>
  <si>
    <t>プログラム</t>
    <phoneticPr fontId="1"/>
  </si>
  <si>
    <t>事前予約</t>
    <rPh sb="0" eb="2">
      <t>ジゼン</t>
    </rPh>
    <rPh sb="2" eb="4">
      <t>ヨヤク</t>
    </rPh>
    <phoneticPr fontId="1"/>
  </si>
  <si>
    <t>合計</t>
    <rPh sb="0" eb="2">
      <t>ゴウケイ</t>
    </rPh>
    <phoneticPr fontId="1"/>
  </si>
  <si>
    <t>Ｂ　領収書について（領収書が必要な団体のみ記入）</t>
    <phoneticPr fontId="1"/>
  </si>
  <si>
    <t>　</t>
    <phoneticPr fontId="1"/>
  </si>
  <si>
    <t>領収書①</t>
    <rPh sb="0" eb="3">
      <t>リョウシュウショ</t>
    </rPh>
    <phoneticPr fontId="1"/>
  </si>
  <si>
    <t>領収書②</t>
    <rPh sb="0" eb="3">
      <t>リョウシュウショ</t>
    </rPh>
    <phoneticPr fontId="1"/>
  </si>
  <si>
    <t>領収書③</t>
    <rPh sb="0" eb="3">
      <t>リョウシュウショ</t>
    </rPh>
    <phoneticPr fontId="1"/>
  </si>
  <si>
    <t>領収書④</t>
    <rPh sb="0" eb="3">
      <t>リョウシュウショ</t>
    </rPh>
    <phoneticPr fontId="1"/>
  </si>
  <si>
    <t>宛名</t>
    <rPh sb="0" eb="2">
      <t>アテナ</t>
    </rPh>
    <phoneticPr fontId="1"/>
  </si>
  <si>
    <t>Ｃ　公費での支払いについて（市町村公費での支払いがある団体のみ記入）</t>
    <phoneticPr fontId="1"/>
  </si>
  <si>
    <t>支払期日</t>
    <rPh sb="0" eb="2">
      <t>シハライ</t>
    </rPh>
    <rPh sb="2" eb="4">
      <t>キジツ</t>
    </rPh>
    <phoneticPr fontId="1"/>
  </si>
  <si>
    <t>項目・金額</t>
    <rPh sb="0" eb="2">
      <t>コウモク</t>
    </rPh>
    <rPh sb="3" eb="5">
      <t>キンガク</t>
    </rPh>
    <phoneticPr fontId="1"/>
  </si>
  <si>
    <t>請求先</t>
    <rPh sb="0" eb="2">
      <t>セイキュウ</t>
    </rPh>
    <rPh sb="2" eb="3">
      <t>サキ</t>
    </rPh>
    <phoneticPr fontId="1"/>
  </si>
  <si>
    <t>請求先
所在地</t>
    <rPh sb="0" eb="2">
      <t>セイキュウ</t>
    </rPh>
    <rPh sb="2" eb="3">
      <t>サキ</t>
    </rPh>
    <rPh sb="4" eb="7">
      <t>ショザイチ</t>
    </rPh>
    <phoneticPr fontId="1"/>
  </si>
  <si>
    <t>西関東吹奏楽連盟理事長　奥　章　様</t>
    <rPh sb="12" eb="13">
      <t>オク</t>
    </rPh>
    <rPh sb="14" eb="15">
      <t>アキラ</t>
    </rPh>
    <phoneticPr fontId="1"/>
  </si>
  <si>
    <t>以上の通り納入しましたので通知します</t>
    <phoneticPr fontId="1"/>
  </si>
  <si>
    <t>出納責任者
職　・　氏名</t>
    <rPh sb="0" eb="2">
      <t>スイトウ</t>
    </rPh>
    <rPh sb="2" eb="5">
      <t>セキニンシャ</t>
    </rPh>
    <rPh sb="6" eb="7">
      <t>ショク</t>
    </rPh>
    <rPh sb="10" eb="12">
      <t>シメイ</t>
    </rPh>
    <phoneticPr fontId="1"/>
  </si>
  <si>
    <t>第31回西関東小学生BFフロア部門・西関東マーチングコンテスト　大会参加者名簿</t>
    <rPh sb="0" eb="1">
      <t>ダイ</t>
    </rPh>
    <rPh sb="3" eb="4">
      <t>カイ</t>
    </rPh>
    <rPh sb="4" eb="7">
      <t>ニシカントウ</t>
    </rPh>
    <rPh sb="7" eb="10">
      <t>ショウガクセイ</t>
    </rPh>
    <rPh sb="15" eb="17">
      <t>ブモン</t>
    </rPh>
    <rPh sb="18" eb="21">
      <t>ニシカントウ</t>
    </rPh>
    <rPh sb="32" eb="34">
      <t>タイカイ</t>
    </rPh>
    <rPh sb="34" eb="37">
      <t>サンカシャ</t>
    </rPh>
    <rPh sb="37" eb="39">
      <t>メイボ</t>
    </rPh>
    <phoneticPr fontId="2"/>
  </si>
  <si>
    <t>県　名</t>
    <rPh sb="0" eb="1">
      <t>ケン</t>
    </rPh>
    <rPh sb="2" eb="3">
      <t>メイ</t>
    </rPh>
    <phoneticPr fontId="2"/>
  </si>
  <si>
    <t>部　門</t>
    <rPh sb="0" eb="1">
      <t>ブ</t>
    </rPh>
    <rPh sb="2" eb="3">
      <t>モン</t>
    </rPh>
    <phoneticPr fontId="2"/>
  </si>
  <si>
    <t>出演順</t>
    <rPh sb="0" eb="3">
      <t>シュツエンジュン</t>
    </rPh>
    <phoneticPr fontId="2"/>
  </si>
  <si>
    <t>ふりがな</t>
    <phoneticPr fontId="2"/>
  </si>
  <si>
    <t>団体名</t>
    <rPh sb="0" eb="3">
      <t>ダンタイメイ</t>
    </rPh>
    <phoneticPr fontId="2"/>
  </si>
  <si>
    <r>
      <t>【注意事項】名簿下部に記載のコメントに留意して入力してください</t>
    </r>
    <r>
      <rPr>
        <sz val="11"/>
        <color indexed="10"/>
        <rFont val="ＭＳ ゴシック"/>
        <family val="3"/>
        <charset val="128"/>
      </rPr>
      <t>（エクセル等からデータを貼付けられますが、『値貼付け』してください）</t>
    </r>
    <rPh sb="1" eb="3">
      <t>チュウイ</t>
    </rPh>
    <rPh sb="3" eb="5">
      <t>ジコウ</t>
    </rPh>
    <rPh sb="6" eb="8">
      <t>メイボ</t>
    </rPh>
    <rPh sb="8" eb="10">
      <t>カブ</t>
    </rPh>
    <rPh sb="11" eb="13">
      <t>キサイ</t>
    </rPh>
    <rPh sb="19" eb="21">
      <t>リュウイ</t>
    </rPh>
    <rPh sb="23" eb="25">
      <t>ニュウリョク</t>
    </rPh>
    <rPh sb="36" eb="37">
      <t>トウ</t>
    </rPh>
    <rPh sb="43" eb="44">
      <t>ハ</t>
    </rPh>
    <rPh sb="44" eb="45">
      <t>ツ</t>
    </rPh>
    <rPh sb="53" eb="54">
      <t>アタイ</t>
    </rPh>
    <rPh sb="54" eb="56">
      <t>ハリツ</t>
    </rPh>
    <phoneticPr fontId="1"/>
  </si>
  <si>
    <t>№</t>
    <phoneticPr fontId="2"/>
  </si>
  <si>
    <t>参加者氏名</t>
    <rPh sb="0" eb="3">
      <t>サンカシャ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</si>
  <si>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</si>
  <si>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種別</t>
    <rPh sb="0" eb="2">
      <t>シュベツ</t>
    </rPh>
    <phoneticPr fontId="1"/>
  </si>
  <si>
    <t>指揮者</t>
    <rPh sb="0" eb="3">
      <t>シキシャ</t>
    </rPh>
    <phoneticPr fontId="1"/>
  </si>
  <si>
    <t>副指揮者</t>
    <rPh sb="0" eb="1">
      <t>フク</t>
    </rPh>
    <rPh sb="1" eb="4">
      <t>シキシャ</t>
    </rPh>
    <phoneticPr fontId="1"/>
  </si>
  <si>
    <t>DM</t>
    <phoneticPr fontId="1"/>
  </si>
  <si>
    <t>SDM</t>
    <phoneticPr fontId="1"/>
  </si>
  <si>
    <t>運搬補助員</t>
    <rPh sb="0" eb="2">
      <t>ウンパン</t>
    </rPh>
    <rPh sb="2" eb="4">
      <t>ホジョ</t>
    </rPh>
    <rPh sb="4" eb="5">
      <t>イン</t>
    </rPh>
    <phoneticPr fontId="1"/>
  </si>
  <si>
    <t>引率者(誘導経路に入る)</t>
    <rPh sb="0" eb="2">
      <t>インソツ</t>
    </rPh>
    <rPh sb="2" eb="3">
      <t>シャ</t>
    </rPh>
    <rPh sb="4" eb="6">
      <t>ユウドウ</t>
    </rPh>
    <rPh sb="6" eb="8">
      <t>ケイロ</t>
    </rPh>
    <rPh sb="9" eb="10">
      <t>ハイ</t>
    </rPh>
    <phoneticPr fontId="1"/>
  </si>
  <si>
    <t>引率者(誘導経路に入らない)</t>
    <rPh sb="0" eb="3">
      <t>インソツシャ</t>
    </rPh>
    <rPh sb="4" eb="6">
      <t>ユウドウ</t>
    </rPh>
    <rPh sb="6" eb="8">
      <t>ケイロ</t>
    </rPh>
    <rPh sb="9" eb="10">
      <t>ハイ</t>
    </rPh>
    <phoneticPr fontId="1"/>
  </si>
  <si>
    <t>※　生年は西暦で記入すること。　記入例：2000/1/1</t>
    <rPh sb="2" eb="3">
      <t>ウ</t>
    </rPh>
    <rPh sb="3" eb="4">
      <t>ネン</t>
    </rPh>
    <rPh sb="5" eb="7">
      <t>セイレキ</t>
    </rPh>
    <rPh sb="8" eb="10">
      <t>キニュウ</t>
    </rPh>
    <rPh sb="16" eb="18">
      <t>キニュウ</t>
    </rPh>
    <rPh sb="18" eb="19">
      <t>レイ</t>
    </rPh>
    <phoneticPr fontId="2"/>
  </si>
  <si>
    <t>※　上表における楽器運搬補助員は20名以内とすること。（楽器運搬補助員の20名には、誘導経路に入る引率者等も含めるものとする）</t>
    <rPh sb="2" eb="3">
      <t>ウエ</t>
    </rPh>
    <rPh sb="3" eb="4">
      <t>ヒョウ</t>
    </rPh>
    <rPh sb="8" eb="10">
      <t>ガッキ</t>
    </rPh>
    <rPh sb="10" eb="12">
      <t>ウンパン</t>
    </rPh>
    <rPh sb="12" eb="15">
      <t>ホジョイン</t>
    </rPh>
    <rPh sb="18" eb="19">
      <t>メイ</t>
    </rPh>
    <rPh sb="19" eb="21">
      <t>イナイ</t>
    </rPh>
    <rPh sb="28" eb="30">
      <t>ガッキ</t>
    </rPh>
    <rPh sb="30" eb="32">
      <t>ウンパン</t>
    </rPh>
    <rPh sb="32" eb="35">
      <t>ホジョイン</t>
    </rPh>
    <rPh sb="38" eb="39">
      <t>メイ</t>
    </rPh>
    <rPh sb="42" eb="44">
      <t>ユウドウ</t>
    </rPh>
    <rPh sb="44" eb="46">
      <t>ケイロ</t>
    </rPh>
    <rPh sb="47" eb="48">
      <t>ハイ</t>
    </rPh>
    <rPh sb="49" eb="52">
      <t>インソツシャ</t>
    </rPh>
    <rPh sb="52" eb="53">
      <t>トウ</t>
    </rPh>
    <rPh sb="54" eb="55">
      <t>フク</t>
    </rPh>
    <phoneticPr fontId="2"/>
  </si>
  <si>
    <t>※　個人情報については主催事業開催要項内の「西関東吹奏楽連盟主催行事に関わる個人情報について」を参照のこと。</t>
    <rPh sb="2" eb="4">
      <t>コジン</t>
    </rPh>
    <rPh sb="4" eb="6">
      <t>ジョウホウ</t>
    </rPh>
    <rPh sb="11" eb="13">
      <t>シュサイ</t>
    </rPh>
    <rPh sb="13" eb="15">
      <t>ジギョウ</t>
    </rPh>
    <rPh sb="15" eb="17">
      <t>カイサイ</t>
    </rPh>
    <rPh sb="17" eb="19">
      <t>ヨウコウ</t>
    </rPh>
    <rPh sb="19" eb="20">
      <t>ナイ</t>
    </rPh>
    <rPh sb="22" eb="23">
      <t>ニシ</t>
    </rPh>
    <rPh sb="23" eb="25">
      <t>カントウ</t>
    </rPh>
    <rPh sb="25" eb="28">
      <t>スイソウガク</t>
    </rPh>
    <rPh sb="28" eb="30">
      <t>レンメイ</t>
    </rPh>
    <rPh sb="30" eb="32">
      <t>シュサイ</t>
    </rPh>
    <rPh sb="32" eb="34">
      <t>ギョウジ</t>
    </rPh>
    <rPh sb="35" eb="36">
      <t>カカ</t>
    </rPh>
    <rPh sb="38" eb="40">
      <t>コジン</t>
    </rPh>
    <rPh sb="40" eb="42">
      <t>ジョウホウ</t>
    </rPh>
    <rPh sb="48" eb="50">
      <t>サンショウ</t>
    </rPh>
    <phoneticPr fontId="2"/>
  </si>
  <si>
    <t>※　種別とは、演奏者・指揮者・副指揮者・DM・SDM・運搬補助員・引率者（誘導経路に入る）・引率者（誘導経路に入らない）の別を指す。</t>
    <rPh sb="7" eb="10">
      <t>エンソウシャ</t>
    </rPh>
    <rPh sb="11" eb="14">
      <t>シキシャ</t>
    </rPh>
    <rPh sb="15" eb="16">
      <t>フク</t>
    </rPh>
    <rPh sb="16" eb="19">
      <t>シキシャ</t>
    </rPh>
    <rPh sb="27" eb="29">
      <t>ウンパン</t>
    </rPh>
    <rPh sb="29" eb="32">
      <t>ホジョイン</t>
    </rPh>
    <rPh sb="37" eb="39">
      <t>ユウドウ</t>
    </rPh>
    <rPh sb="39" eb="41">
      <t>ケイロ</t>
    </rPh>
    <rPh sb="42" eb="43">
      <t>ハイ</t>
    </rPh>
    <rPh sb="46" eb="49">
      <t>インソツシャ</t>
    </rPh>
    <rPh sb="50" eb="52">
      <t>ユウドウ</t>
    </rPh>
    <rPh sb="52" eb="54">
      <t>ケイロ</t>
    </rPh>
    <rPh sb="55" eb="56">
      <t>ハイ</t>
    </rPh>
    <phoneticPr fontId="1"/>
  </si>
  <si>
    <t>＊申込書類提出後のシナリオの変更を認めます。</t>
    <rPh sb="1" eb="3">
      <t>モウシコミ</t>
    </rPh>
    <rPh sb="3" eb="5">
      <t>ショルイ</t>
    </rPh>
    <rPh sb="5" eb="8">
      <t>テイシュツゴ</t>
    </rPh>
    <rPh sb="14" eb="16">
      <t>ヘンコウ</t>
    </rPh>
    <rPh sb="17" eb="18">
      <t>ミト</t>
    </rPh>
    <phoneticPr fontId="1"/>
  </si>
  <si>
    <t>＊提出後に規定課題シナリオに変更が生じた場合は，</t>
    <rPh sb="1" eb="3">
      <t>テイシュツ</t>
    </rPh>
    <rPh sb="3" eb="4">
      <t>ゴ</t>
    </rPh>
    <rPh sb="5" eb="7">
      <t>キテイ</t>
    </rPh>
    <rPh sb="7" eb="9">
      <t>カダイ</t>
    </rPh>
    <rPh sb="14" eb="16">
      <t>ヘンコウ</t>
    </rPh>
    <rPh sb="17" eb="18">
      <t>ショウ</t>
    </rPh>
    <rPh sb="20" eb="22">
      <t>バアイ</t>
    </rPh>
    <phoneticPr fontId="1"/>
  </si>
  <si>
    <t>10月5日（日）の9：00～9：30に，それぞれの必要部数を出演団体受付に再提出すること。</t>
    <rPh sb="2" eb="3">
      <t>ガツ</t>
    </rPh>
    <rPh sb="4" eb="5">
      <t>カ</t>
    </rPh>
    <rPh sb="6" eb="7">
      <t>ニチ</t>
    </rPh>
    <rPh sb="25" eb="27">
      <t>ヒツヨウ</t>
    </rPh>
    <rPh sb="27" eb="29">
      <t>ブスウ</t>
    </rPh>
    <rPh sb="30" eb="32">
      <t>シュツエン</t>
    </rPh>
    <rPh sb="32" eb="34">
      <t>ダンタイ</t>
    </rPh>
    <rPh sb="34" eb="36">
      <t>ウケツケ</t>
    </rPh>
    <rPh sb="37" eb="40">
      <t>サイテイシュツ</t>
    </rPh>
    <phoneticPr fontId="1"/>
  </si>
  <si>
    <t>第31回西関東小学生BFフロア部門・西関東マーチングコンテスト　計時用シナリオ</t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5" eb="17">
      <t>ブモン</t>
    </rPh>
    <rPh sb="18" eb="19">
      <t>ニシ</t>
    </rPh>
    <rPh sb="19" eb="21">
      <t>カントウ</t>
    </rPh>
    <rPh sb="32" eb="35">
      <t>ケイジヨウ</t>
    </rPh>
    <phoneticPr fontId="1"/>
  </si>
  <si>
    <t>出演順</t>
    <rPh sb="0" eb="2">
      <t>シュツエン</t>
    </rPh>
    <rPh sb="2" eb="3">
      <t>ジュン</t>
    </rPh>
    <phoneticPr fontId="1"/>
  </si>
  <si>
    <t>※主催者記入</t>
    <rPh sb="1" eb="4">
      <t>シュサイシャ</t>
    </rPh>
    <rPh sb="4" eb="6">
      <t>キニュウ</t>
    </rPh>
    <phoneticPr fontId="1"/>
  </si>
  <si>
    <t>部門・形態</t>
    <rPh sb="0" eb="2">
      <t>ブモン</t>
    </rPh>
    <rPh sb="3" eb="5">
      <t>ケイタイ</t>
    </rPh>
    <phoneticPr fontId="1"/>
  </si>
  <si>
    <t>記載責任者</t>
    <rPh sb="0" eb="2">
      <t>キサイ</t>
    </rPh>
    <rPh sb="2" eb="5">
      <t>セキニンシャ</t>
    </rPh>
    <phoneticPr fontId="1"/>
  </si>
  <si>
    <t>電話</t>
    <rPh sb="0" eb="2">
      <t>デンワ</t>
    </rPh>
    <phoneticPr fontId="1"/>
  </si>
  <si>
    <t>必要事項を入力して印刷後、配置等を手書きで加えて提出してください</t>
    <rPh sb="0" eb="2">
      <t>ヒツヨウ</t>
    </rPh>
    <rPh sb="2" eb="4">
      <t>ジコウ</t>
    </rPh>
    <rPh sb="5" eb="7">
      <t>ニュウリョク</t>
    </rPh>
    <rPh sb="9" eb="11">
      <t>インサツ</t>
    </rPh>
    <rPh sb="11" eb="12">
      <t>ゴ</t>
    </rPh>
    <rPh sb="13" eb="15">
      <t>ハイチ</t>
    </rPh>
    <rPh sb="15" eb="16">
      <t>トウ</t>
    </rPh>
    <rPh sb="17" eb="19">
      <t>テガ</t>
    </rPh>
    <rPh sb="21" eb="22">
      <t>クワ</t>
    </rPh>
    <rPh sb="24" eb="26">
      <t>テイシュツ</t>
    </rPh>
    <phoneticPr fontId="1"/>
  </si>
  <si>
    <t>開　　　始</t>
    <rPh sb="0" eb="1">
      <t>カイ</t>
    </rPh>
    <rPh sb="4" eb="5">
      <t>ハジメ</t>
    </rPh>
    <phoneticPr fontId="1"/>
  </si>
  <si>
    <t xml:space="preserve">
◎開始時のフォーメーション
は右に図示するとおりです。</t>
    <rPh sb="2" eb="4">
      <t>カイシ</t>
    </rPh>
    <rPh sb="4" eb="5">
      <t>ジ</t>
    </rPh>
    <rPh sb="16" eb="17">
      <t>ミギ</t>
    </rPh>
    <rPh sb="18" eb="20">
      <t>ズシ</t>
    </rPh>
    <phoneticPr fontId="1"/>
  </si>
  <si>
    <t>◎開始時のフォーメーション
（指揮台の位置も記入）</t>
    <rPh sb="1" eb="3">
      <t>カイシ</t>
    </rPh>
    <rPh sb="3" eb="4">
      <t>ジ</t>
    </rPh>
    <rPh sb="15" eb="18">
      <t>シキダイ</t>
    </rPh>
    <rPh sb="19" eb="21">
      <t>イチ</t>
    </rPh>
    <rPh sb="22" eb="24">
      <t>キニュウ</t>
    </rPh>
    <phoneticPr fontId="1"/>
  </si>
  <si>
    <t xml:space="preserve">
椅子は○、譜面台は×で記入</t>
    <rPh sb="1" eb="3">
      <t>イス</t>
    </rPh>
    <rPh sb="6" eb="8">
      <t>フメン</t>
    </rPh>
    <rPh sb="8" eb="9">
      <t>ダイ</t>
    </rPh>
    <rPh sb="12" eb="14">
      <t>キニュウ</t>
    </rPh>
    <phoneticPr fontId="1"/>
  </si>
  <si>
    <t>正面（審査員座席側）</t>
    <rPh sb="0" eb="2">
      <t>ショウメン</t>
    </rPh>
    <rPh sb="3" eb="6">
      <t>シンサイン</t>
    </rPh>
    <rPh sb="6" eb="8">
      <t>ザセキ</t>
    </rPh>
    <rPh sb="8" eb="9">
      <t>ガワ</t>
    </rPh>
    <phoneticPr fontId="1"/>
  </si>
  <si>
    <t>終　　　了</t>
    <rPh sb="0" eb="1">
      <t>オワ</t>
    </rPh>
    <rPh sb="4" eb="5">
      <t>リョウ</t>
    </rPh>
    <phoneticPr fontId="1"/>
  </si>
  <si>
    <t xml:space="preserve">
◎終了時点のフォーメーションは右に図示するとおりです。</t>
    <rPh sb="2" eb="4">
      <t>シュウリョウ</t>
    </rPh>
    <rPh sb="4" eb="6">
      <t>ジテン</t>
    </rPh>
    <rPh sb="16" eb="17">
      <t>ミギ</t>
    </rPh>
    <rPh sb="18" eb="20">
      <t>ズシ</t>
    </rPh>
    <phoneticPr fontId="1"/>
  </si>
  <si>
    <t>◎終了時のフォーメーション
（指揮台の位置も記入）</t>
    <rPh sb="1" eb="3">
      <t>シュウリョウ</t>
    </rPh>
    <rPh sb="3" eb="4">
      <t>ジ</t>
    </rPh>
    <rPh sb="15" eb="18">
      <t>シキダイ</t>
    </rPh>
    <rPh sb="19" eb="21">
      <t>イチ</t>
    </rPh>
    <rPh sb="22" eb="24">
      <t>キニュウ</t>
    </rPh>
    <phoneticPr fontId="1"/>
  </si>
  <si>
    <t>指 揮 台</t>
    <rPh sb="0" eb="1">
      <t>ユビ</t>
    </rPh>
    <rPh sb="2" eb="3">
      <t>キ</t>
    </rPh>
    <rPh sb="4" eb="5">
      <t>ダイ</t>
    </rPh>
    <phoneticPr fontId="1"/>
  </si>
  <si>
    <t>主催者で用意する指揮台，または団体持ち込みです。</t>
    <rPh sb="0" eb="3">
      <t>シュサイシャ</t>
    </rPh>
    <rPh sb="4" eb="6">
      <t>ヨウイ</t>
    </rPh>
    <rPh sb="8" eb="11">
      <t>シキダイ</t>
    </rPh>
    <rPh sb="15" eb="17">
      <t>ダンタイ</t>
    </rPh>
    <rPh sb="17" eb="18">
      <t>モ</t>
    </rPh>
    <rPh sb="19" eb="20">
      <t>コ</t>
    </rPh>
    <phoneticPr fontId="1"/>
  </si>
  <si>
    <t>使用する（主幹県で用意するもの）</t>
    <rPh sb="0" eb="2">
      <t>シヨウ</t>
    </rPh>
    <rPh sb="5" eb="8">
      <t>シュカンケン</t>
    </rPh>
    <rPh sb="9" eb="11">
      <t>ヨウイ</t>
    </rPh>
    <phoneticPr fontId="1"/>
  </si>
  <si>
    <t>使用する（自団体で持ち込み)</t>
    <rPh sb="0" eb="2">
      <t>シヨウ</t>
    </rPh>
    <rPh sb="5" eb="6">
      <t>ジ</t>
    </rPh>
    <rPh sb="6" eb="8">
      <t>ダンタイ</t>
    </rPh>
    <rPh sb="9" eb="10">
      <t>モ</t>
    </rPh>
    <rPh sb="11" eb="12">
      <t>コ</t>
    </rPh>
    <phoneticPr fontId="1"/>
  </si>
  <si>
    <t>使用しない</t>
    <rPh sb="0" eb="2">
      <t>シヨウ</t>
    </rPh>
    <phoneticPr fontId="1"/>
  </si>
  <si>
    <t>前に置く</t>
    <rPh sb="0" eb="1">
      <t>マエ</t>
    </rPh>
    <rPh sb="2" eb="3">
      <t>オ</t>
    </rPh>
    <phoneticPr fontId="1"/>
  </si>
  <si>
    <t>後ろに置く</t>
    <rPh sb="0" eb="1">
      <t>アト</t>
    </rPh>
    <rPh sb="3" eb="4">
      <t>オ</t>
    </rPh>
    <phoneticPr fontId="1"/>
  </si>
  <si>
    <t>前後に置く</t>
    <rPh sb="0" eb="2">
      <t>ゼンゴ</t>
    </rPh>
    <rPh sb="3" eb="4">
      <t>オ</t>
    </rPh>
    <phoneticPr fontId="1"/>
  </si>
  <si>
    <t>使用物品</t>
    <rPh sb="0" eb="2">
      <t>シヨウ</t>
    </rPh>
    <rPh sb="2" eb="4">
      <t>ブッピン</t>
    </rPh>
    <phoneticPr fontId="1"/>
  </si>
  <si>
    <t>椅子</t>
    <rPh sb="0" eb="2">
      <t>イス</t>
    </rPh>
    <phoneticPr fontId="1"/>
  </si>
  <si>
    <t>脚</t>
    <rPh sb="0" eb="1">
      <t>キャク</t>
    </rPh>
    <phoneticPr fontId="1"/>
  </si>
  <si>
    <t>長机</t>
    <rPh sb="0" eb="1">
      <t>ナガ</t>
    </rPh>
    <rPh sb="1" eb="2">
      <t>ツクエ</t>
    </rPh>
    <phoneticPr fontId="1"/>
  </si>
  <si>
    <t>延長
コード</t>
    <rPh sb="0" eb="2">
      <t>エンチョウ</t>
    </rPh>
    <phoneticPr fontId="1"/>
  </si>
  <si>
    <t>本</t>
    <rPh sb="0" eb="1">
      <t>ホン</t>
    </rPh>
    <phoneticPr fontId="1"/>
  </si>
  <si>
    <t>マイク</t>
    <phoneticPr fontId="1"/>
  </si>
  <si>
    <t>マイクスタンド</t>
    <phoneticPr fontId="1"/>
  </si>
  <si>
    <t>出演団体持込</t>
    <rPh sb="0" eb="2">
      <t>シュツエン</t>
    </rPh>
    <rPh sb="2" eb="4">
      <t>ダンタイ</t>
    </rPh>
    <rPh sb="4" eb="6">
      <t>モチコミ</t>
    </rPh>
    <phoneticPr fontId="1"/>
  </si>
  <si>
    <t>主管県で準備</t>
    <rPh sb="0" eb="2">
      <t>シュカン</t>
    </rPh>
    <rPh sb="2" eb="3">
      <t>ケン</t>
    </rPh>
    <rPh sb="4" eb="6">
      <t>ジュンビ</t>
    </rPh>
    <phoneticPr fontId="1"/>
  </si>
  <si>
    <t>※　小学生、Ｂの部に出場の団体は、打楽器配置図を正確に記入すること。</t>
    <rPh sb="2" eb="5">
      <t>ショウガクセイ</t>
    </rPh>
    <rPh sb="8" eb="9">
      <t>ブ</t>
    </rPh>
    <rPh sb="10" eb="12">
      <t>シュツジョウ</t>
    </rPh>
    <rPh sb="13" eb="15">
      <t>ダンタイ</t>
    </rPh>
    <rPh sb="17" eb="20">
      <t>ダガッキ</t>
    </rPh>
    <rPh sb="20" eb="23">
      <t>ハイチズ</t>
    </rPh>
    <rPh sb="24" eb="26">
      <t>セイカク</t>
    </rPh>
    <rPh sb="27" eb="29">
      <t>キニュウ</t>
    </rPh>
    <phoneticPr fontId="1"/>
  </si>
  <si>
    <t>※　その他、特に説明が必要な場合には裏面へ記入すること。</t>
    <rPh sb="4" eb="5">
      <t>タ</t>
    </rPh>
    <rPh sb="6" eb="7">
      <t>トク</t>
    </rPh>
    <rPh sb="8" eb="10">
      <t>セツメイ</t>
    </rPh>
    <rPh sb="11" eb="13">
      <t>ヒツヨウ</t>
    </rPh>
    <rPh sb="14" eb="16">
      <t>バアイ</t>
    </rPh>
    <rPh sb="18" eb="20">
      <t>ウラメン</t>
    </rPh>
    <rPh sb="21" eb="23">
      <t>キニュウ</t>
    </rPh>
    <phoneticPr fontId="1"/>
  </si>
  <si>
    <t>第31回西関東マーチングコンテスト　規定課題シナリオ</t>
    <rPh sb="0" eb="1">
      <t>ダイ</t>
    </rPh>
    <rPh sb="3" eb="4">
      <t>カイ</t>
    </rPh>
    <rPh sb="4" eb="5">
      <t>ニシ</t>
    </rPh>
    <rPh sb="5" eb="7">
      <t>カントウ</t>
    </rPh>
    <rPh sb="18" eb="20">
      <t>キテイ</t>
    </rPh>
    <rPh sb="20" eb="22">
      <t>カダイ</t>
    </rPh>
    <phoneticPr fontId="1"/>
  </si>
  <si>
    <t>別紙の課題を演奏する順に</t>
    <rPh sb="0" eb="2">
      <t>ベッシ</t>
    </rPh>
    <rPh sb="3" eb="5">
      <t>カダイ</t>
    </rPh>
    <rPh sb="6" eb="8">
      <t>エンソウ</t>
    </rPh>
    <rPh sb="10" eb="11">
      <t>ジュン</t>
    </rPh>
    <phoneticPr fontId="1"/>
  </si>
  <si>
    <t>　　a 課題記号　b 演奏曲目（何曲目かを含む）　c 課題開始の隊形　をそれぞれ記入してください。</t>
    <rPh sb="4" eb="6">
      <t>カダイ</t>
    </rPh>
    <rPh sb="6" eb="8">
      <t>キゴウ</t>
    </rPh>
    <rPh sb="11" eb="13">
      <t>エンソウ</t>
    </rPh>
    <rPh sb="13" eb="15">
      <t>キョクモク</t>
    </rPh>
    <rPh sb="16" eb="18">
      <t>ナンキョク</t>
    </rPh>
    <rPh sb="18" eb="19">
      <t>メ</t>
    </rPh>
    <rPh sb="21" eb="22">
      <t>フク</t>
    </rPh>
    <rPh sb="27" eb="29">
      <t>カダイ</t>
    </rPh>
    <rPh sb="29" eb="31">
      <t>カイシ</t>
    </rPh>
    <rPh sb="32" eb="34">
      <t>タイケイ</t>
    </rPh>
    <rPh sb="40" eb="42">
      <t>キニュウ</t>
    </rPh>
    <phoneticPr fontId="1"/>
  </si>
  <si>
    <t>a 規定課題</t>
    <rPh sb="2" eb="4">
      <t>キテイ</t>
    </rPh>
    <rPh sb="4" eb="6">
      <t>カダイ</t>
    </rPh>
    <phoneticPr fontId="1"/>
  </si>
  <si>
    <t>①外周</t>
    <rPh sb="1" eb="3">
      <t>ガイシュウ</t>
    </rPh>
    <phoneticPr fontId="1"/>
  </si>
  <si>
    <t>②Ｕターン</t>
    <phoneticPr fontId="1"/>
  </si>
  <si>
    <t>③マークタイム</t>
    <phoneticPr fontId="1"/>
  </si>
  <si>
    <t>b 演奏曲目</t>
    <rPh sb="2" eb="4">
      <t>エンソウ</t>
    </rPh>
    <rPh sb="4" eb="6">
      <t>キョクモク</t>
    </rPh>
    <phoneticPr fontId="1"/>
  </si>
  <si>
    <t>曲目</t>
    <rPh sb="0" eb="1">
      <t>キョク</t>
    </rPh>
    <rPh sb="1" eb="2">
      <t>メ</t>
    </rPh>
    <phoneticPr fontId="1"/>
  </si>
  <si>
    <t>c 開始の隊形</t>
    <rPh sb="2" eb="4">
      <t>カイシ</t>
    </rPh>
    <rPh sb="5" eb="7">
      <t>タイケイ</t>
    </rPh>
    <phoneticPr fontId="1"/>
  </si>
  <si>
    <t>【規定課題】</t>
    <rPh sb="1" eb="3">
      <t>キテイ</t>
    </rPh>
    <rPh sb="3" eb="5">
      <t>カダイ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</si>
  <si>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</si>
  <si>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メジャーの位置は３つとも☆印で記入してください。</t>
    <rPh sb="5" eb="7">
      <t>イチ</t>
    </rPh>
    <rPh sb="13" eb="14">
      <t>シルシ</t>
    </rPh>
    <rPh sb="15" eb="17">
      <t>キニュウ</t>
    </rPh>
    <phoneticPr fontId="1"/>
  </si>
  <si>
    <t>①の課題は出演者の位置を○印で正確に記入してください。</t>
    <rPh sb="2" eb="4">
      <t>カダイ</t>
    </rPh>
    <rPh sb="5" eb="8">
      <t>シュツエンシャ</t>
    </rPh>
    <rPh sb="9" eb="11">
      <t>イチ</t>
    </rPh>
    <rPh sb="13" eb="14">
      <t>シルシ</t>
    </rPh>
    <rPh sb="15" eb="17">
      <t>セイカク</t>
    </rPh>
    <rPh sb="18" eb="20">
      <t>キニュウ</t>
    </rPh>
    <phoneticPr fontId="1"/>
  </si>
  <si>
    <t>なお、②はＵターンする場所を∪凵のような記号で明記してください。</t>
    <rPh sb="11" eb="13">
      <t>バショ</t>
    </rPh>
    <rPh sb="15" eb="16">
      <t>コン</t>
    </rPh>
    <rPh sb="20" eb="22">
      <t>キゴウ</t>
    </rPh>
    <rPh sb="23" eb="25">
      <t>メイキ</t>
    </rPh>
    <phoneticPr fontId="1"/>
  </si>
  <si>
    <t>第31回西関東小学生BFフロア部門　小学生フロア配置図</t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5" eb="17">
      <t>ブモン</t>
    </rPh>
    <rPh sb="18" eb="21">
      <t>ショウガクセイ</t>
    </rPh>
    <rPh sb="24" eb="27">
      <t>ハイチズ</t>
    </rPh>
    <phoneticPr fontId="1"/>
  </si>
  <si>
    <t>○
椅子</t>
    <rPh sb="2" eb="4">
      <t>イス</t>
    </rPh>
    <phoneticPr fontId="1"/>
  </si>
  <si>
    <t>×
譜面台</t>
    <rPh sb="2" eb="4">
      <t>フメン</t>
    </rPh>
    <rPh sb="4" eb="5">
      <t>ダイ</t>
    </rPh>
    <phoneticPr fontId="1"/>
  </si>
  <si>
    <t>※その他、電源・指揮台・打楽器等については分かるように記入してください。</t>
    <rPh sb="3" eb="4">
      <t>タ</t>
    </rPh>
    <rPh sb="5" eb="7">
      <t>デンゲン</t>
    </rPh>
    <rPh sb="8" eb="11">
      <t>シキダイ</t>
    </rPh>
    <rPh sb="12" eb="15">
      <t>ダガッキ</t>
    </rPh>
    <rPh sb="15" eb="16">
      <t>トウ</t>
    </rPh>
    <rPh sb="21" eb="22">
      <t>ワ</t>
    </rPh>
    <rPh sb="27" eb="29">
      <t>キニュウ</t>
    </rPh>
    <phoneticPr fontId="1"/>
  </si>
  <si>
    <t>椅子・譜面台の数を入力し、印刷後、配置を手書きして提出ください</t>
    <rPh sb="0" eb="2">
      <t>イス</t>
    </rPh>
    <rPh sb="3" eb="5">
      <t>フメン</t>
    </rPh>
    <rPh sb="5" eb="6">
      <t>ダイ</t>
    </rPh>
    <rPh sb="7" eb="8">
      <t>カズ</t>
    </rPh>
    <rPh sb="9" eb="11">
      <t>ニュウリョク</t>
    </rPh>
    <rPh sb="13" eb="15">
      <t>インサツ</t>
    </rPh>
    <rPh sb="15" eb="16">
      <t>ゴ</t>
    </rPh>
    <rPh sb="17" eb="19">
      <t>ハイチ</t>
    </rPh>
    <rPh sb="20" eb="22">
      <t>テガ</t>
    </rPh>
    <rPh sb="25" eb="27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</si>
</sst>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0;"/>
    <numFmt numFmtId="165" formatCode="#,##0_ &quot;円&quot;"/>
    <numFmt numFmtId="166" formatCode="#,##0_ &quot;冊&quot;"/>
    <numFmt numFmtId="167" formatCode="m&quot;月&quot;d&quot;日&quot;;@"/>
    <numFmt numFmtId="168" formatCode="#,##0_ &quot;組&quot;"/>
  </numFmts>
  <fonts count="5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6"/>
      <color rgb="FF00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8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u/>
      <sz val="6"/>
      <color indexed="8"/>
      <name val="ＭＳ 明朝"/>
      <family val="1"/>
      <charset val="128"/>
    </font>
    <font>
      <b/>
      <sz val="11"/>
      <name val="Meiryo UI"/>
      <family val="3"/>
      <charset val="128"/>
    </font>
    <font>
      <sz val="2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6"/>
      <color rgb="FFFF0000"/>
      <name val="ＭＳ 明朝"/>
      <family val="1"/>
      <charset val="128"/>
    </font>
    <font>
      <b/>
      <sz val="6"/>
      <name val="ＭＳ 明朝"/>
      <family val="1"/>
      <charset val="128"/>
    </font>
    <font>
      <sz val="16"/>
      <color rgb="FF000000"/>
      <name val="ＭＳ Ｐゴシック"/>
      <family val="3"/>
      <charset val="128"/>
      <scheme val="major"/>
    </font>
    <font>
      <b/>
      <sz val="12"/>
      <color indexed="8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99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44" fillId="0" borderId="0">
      <alignment vertical="center"/>
    </xf>
  </cellStyleXfs>
  <cellXfs count="733">
    <xf numFmtId="0" fontId="0" fillId="0" borderId="0" xfId="0">
      <alignment vertical="center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15" fillId="5" borderId="0" xfId="0" applyFont="1" applyFill="1">
      <alignment vertical="center"/>
    </xf>
    <xf numFmtId="0" fontId="16" fillId="0" borderId="0" xfId="0" applyFont="1" applyAlignment="1">
      <alignment horizontal="right" vertical="center"/>
    </xf>
    <xf numFmtId="164" fontId="17" fillId="0" borderId="0" xfId="0" applyNumberFormat="1" applyFont="1">
      <alignment vertical="center"/>
    </xf>
    <xf numFmtId="164" fontId="18" fillId="0" borderId="1" xfId="0" applyNumberFormat="1" applyFont="1" applyBorder="1" applyAlignment="1">
      <alignment vertical="center" shrinkToFit="1"/>
    </xf>
    <xf numFmtId="164" fontId="18" fillId="0" borderId="2" xfId="0" applyNumberFormat="1" applyFont="1" applyBorder="1" applyAlignment="1">
      <alignment vertical="center" shrinkToFit="1"/>
    </xf>
    <xf numFmtId="164" fontId="17" fillId="0" borderId="3" xfId="0" applyNumberFormat="1" applyFont="1" applyBorder="1">
      <alignment vertical="center"/>
    </xf>
    <xf numFmtId="164" fontId="17" fillId="0" borderId="4" xfId="0" applyNumberFormat="1" applyFont="1" applyBorder="1">
      <alignment vertical="center"/>
    </xf>
    <xf numFmtId="164" fontId="19" fillId="0" borderId="0" xfId="0" applyNumberFormat="1" applyFont="1">
      <alignment vertical="center"/>
    </xf>
    <xf numFmtId="164" fontId="18" fillId="0" borderId="5" xfId="0" applyNumberFormat="1" applyFont="1" applyBorder="1" applyAlignment="1">
      <alignment vertical="center" shrinkToFit="1"/>
    </xf>
    <xf numFmtId="164" fontId="15" fillId="6" borderId="0" xfId="0" applyNumberFormat="1" applyFont="1" applyFill="1">
      <alignment vertical="center"/>
    </xf>
    <xf numFmtId="164" fontId="15" fillId="7" borderId="0" xfId="0" applyNumberFormat="1" applyFont="1" applyFill="1">
      <alignment vertical="center"/>
    </xf>
    <xf numFmtId="164" fontId="17" fillId="0" borderId="6" xfId="0" applyNumberFormat="1" applyFont="1" applyBorder="1" applyAlignment="1">
      <alignment vertical="center" shrinkToFit="1"/>
    </xf>
    <xf numFmtId="164" fontId="4" fillId="0" borderId="7" xfId="0" applyNumberFormat="1" applyFont="1" applyBorder="1" applyAlignment="1">
      <alignment vertical="center" shrinkToFit="1"/>
    </xf>
    <xf numFmtId="0" fontId="15" fillId="8" borderId="0" xfId="0" applyFont="1" applyFill="1">
      <alignment vertical="center"/>
    </xf>
    <xf numFmtId="0" fontId="20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21" fillId="0" borderId="0" xfId="0" applyFont="1">
      <alignment vertical="center"/>
    </xf>
    <xf numFmtId="0" fontId="21" fillId="0" borderId="16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2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21" xfId="0" applyFont="1" applyBorder="1">
      <alignment vertical="center"/>
    </xf>
    <xf numFmtId="0" fontId="21" fillId="0" borderId="0" xfId="0" applyFont="1" applyAlignment="1">
      <alignment vertical="center" shrinkToFit="1"/>
    </xf>
    <xf numFmtId="0" fontId="21" fillId="0" borderId="22" xfId="0" applyFont="1" applyBorder="1" applyAlignment="1">
      <alignment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24" xfId="0" applyFont="1" applyBorder="1" applyAlignment="1">
      <alignment vertical="center" shrinkToFit="1"/>
    </xf>
    <xf numFmtId="0" fontId="21" fillId="0" borderId="25" xfId="0" applyFont="1" applyBorder="1" applyAlignment="1" applyProtection="1">
      <alignment vertical="center" shrinkToFit="1"/>
      <protection locked="0"/>
    </xf>
    <xf numFmtId="0" fontId="21" fillId="0" borderId="26" xfId="0" applyFont="1" applyBorder="1" applyAlignment="1" applyProtection="1">
      <alignment vertical="center" shrinkToFit="1"/>
      <protection locked="0"/>
    </xf>
    <xf numFmtId="0" fontId="21" fillId="0" borderId="27" xfId="0" applyFont="1" applyBorder="1" applyAlignment="1" applyProtection="1">
      <alignment vertical="center" shrinkToFit="1"/>
      <protection locked="0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28" xfId="0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16" xfId="1" applyFont="1" applyBorder="1" applyAlignment="1">
      <alignment vertical="top"/>
    </xf>
    <xf numFmtId="0" fontId="4" fillId="0" borderId="5" xfId="1" applyFont="1" applyBorder="1" applyAlignment="1">
      <alignment vertical="top"/>
    </xf>
    <xf numFmtId="0" fontId="4" fillId="0" borderId="2" xfId="1" applyFont="1" applyBorder="1" applyAlignment="1">
      <alignment vertical="top"/>
    </xf>
    <xf numFmtId="0" fontId="8" fillId="0" borderId="17" xfId="1" applyFont="1" applyBorder="1" applyAlignment="1"/>
    <xf numFmtId="0" fontId="8" fillId="0" borderId="0" xfId="1" applyFont="1" applyAlignment="1"/>
    <xf numFmtId="0" fontId="8" fillId="0" borderId="18" xfId="1" applyFont="1" applyBorder="1" applyAlignment="1"/>
    <xf numFmtId="0" fontId="8" fillId="0" borderId="19" xfId="1" applyFont="1" applyBorder="1" applyAlignment="1"/>
    <xf numFmtId="0" fontId="8" fillId="0" borderId="21" xfId="1" applyFont="1" applyBorder="1" applyAlignment="1"/>
    <xf numFmtId="0" fontId="4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164" fontId="10" fillId="0" borderId="20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38" xfId="1" applyFont="1" applyBorder="1" applyAlignment="1">
      <alignment horizontal="center" vertical="center" shrinkToFit="1"/>
    </xf>
    <xf numFmtId="0" fontId="21" fillId="0" borderId="0" xfId="0" applyFont="1" applyAlignment="1" applyProtection="1">
      <alignment horizontal="center" vertical="center" shrinkToFit="1"/>
      <protection locked="0"/>
    </xf>
    <xf numFmtId="14" fontId="4" fillId="0" borderId="39" xfId="1" applyNumberFormat="1" applyFont="1" applyBorder="1" applyAlignment="1" applyProtection="1">
      <alignment horizontal="center" vertical="center" shrinkToFit="1"/>
      <protection locked="0"/>
    </xf>
    <xf numFmtId="0" fontId="4" fillId="0" borderId="25" xfId="1" applyFont="1" applyBorder="1" applyAlignment="1" applyProtection="1">
      <alignment horizontal="center" vertical="center" shrinkToFit="1"/>
      <protection locked="0"/>
    </xf>
    <xf numFmtId="0" fontId="21" fillId="0" borderId="40" xfId="0" applyFont="1" applyBorder="1" applyAlignment="1" applyProtection="1">
      <alignment horizontal="center" vertical="center" shrinkToFit="1"/>
      <protection locked="0"/>
    </xf>
    <xf numFmtId="14" fontId="4" fillId="0" borderId="41" xfId="1" applyNumberFormat="1" applyFont="1" applyBorder="1" applyAlignment="1" applyProtection="1">
      <alignment horizontal="center" vertical="center" shrinkToFit="1"/>
      <protection locked="0"/>
    </xf>
    <xf numFmtId="0" fontId="21" fillId="0" borderId="43" xfId="0" applyFont="1" applyBorder="1" applyAlignment="1" applyProtection="1">
      <alignment horizontal="center" vertical="center" shrinkToFit="1"/>
      <protection locked="0"/>
    </xf>
    <xf numFmtId="14" fontId="4" fillId="0" borderId="34" xfId="1" applyNumberFormat="1" applyFont="1" applyBorder="1" applyAlignment="1" applyProtection="1">
      <alignment horizontal="center" vertical="center" shrinkToFit="1"/>
      <protection locked="0"/>
    </xf>
    <xf numFmtId="14" fontId="4" fillId="0" borderId="43" xfId="1" applyNumberFormat="1" applyFont="1" applyBorder="1" applyAlignment="1" applyProtection="1">
      <alignment horizontal="center" vertical="center" shrinkToFit="1"/>
      <protection locked="0"/>
    </xf>
    <xf numFmtId="0" fontId="4" fillId="0" borderId="26" xfId="1" applyFont="1" applyBorder="1" applyAlignment="1" applyProtection="1">
      <alignment horizontal="center" vertical="center" shrinkToFit="1"/>
      <protection locked="0"/>
    </xf>
    <xf numFmtId="14" fontId="4" fillId="0" borderId="36" xfId="1" applyNumberFormat="1" applyFont="1" applyBorder="1" applyAlignment="1" applyProtection="1">
      <alignment horizontal="center" vertical="center" shrinkToFit="1"/>
      <protection locked="0"/>
    </xf>
    <xf numFmtId="0" fontId="21" fillId="0" borderId="44" xfId="0" applyFont="1" applyBorder="1" applyAlignment="1" applyProtection="1">
      <alignment horizontal="center" vertical="center" shrinkToFit="1"/>
      <protection locked="0"/>
    </xf>
    <xf numFmtId="14" fontId="4" fillId="0" borderId="44" xfId="1" applyNumberFormat="1" applyFont="1" applyBorder="1" applyAlignment="1" applyProtection="1">
      <alignment horizontal="center" vertical="center" shrinkToFit="1"/>
      <protection locked="0"/>
    </xf>
    <xf numFmtId="0" fontId="4" fillId="0" borderId="27" xfId="1" applyFont="1" applyBorder="1" applyAlignment="1" applyProtection="1">
      <alignment horizontal="center" vertical="center" shrinkToFit="1"/>
      <protection locked="0"/>
    </xf>
    <xf numFmtId="14" fontId="4" fillId="0" borderId="45" xfId="1" applyNumberFormat="1" applyFont="1" applyBorder="1" applyAlignment="1" applyProtection="1">
      <alignment horizontal="center" vertical="center" shrinkToFit="1"/>
      <protection locked="0"/>
    </xf>
    <xf numFmtId="0" fontId="4" fillId="0" borderId="43" xfId="1" applyFont="1" applyBorder="1" applyAlignment="1" applyProtection="1">
      <alignment horizontal="center" vertical="center" shrinkToFit="1"/>
      <protection locked="0"/>
    </xf>
    <xf numFmtId="0" fontId="4" fillId="0" borderId="41" xfId="1" applyFont="1" applyBorder="1" applyAlignment="1" applyProtection="1">
      <alignment horizontal="center" vertical="center" shrinkToFit="1"/>
      <protection locked="0"/>
    </xf>
    <xf numFmtId="0" fontId="4" fillId="0" borderId="44" xfId="1" applyFont="1" applyBorder="1" applyAlignment="1" applyProtection="1">
      <alignment horizontal="center"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4" fillId="9" borderId="0" xfId="1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14" fontId="4" fillId="9" borderId="0" xfId="1" applyNumberFormat="1" applyFont="1" applyFill="1" applyAlignment="1">
      <alignment horizontal="center" vertical="center"/>
    </xf>
    <xf numFmtId="0" fontId="4" fillId="9" borderId="0" xfId="1" applyFont="1" applyFill="1">
      <alignment vertical="center"/>
    </xf>
    <xf numFmtId="0" fontId="4" fillId="10" borderId="0" xfId="1" applyFont="1" applyFill="1">
      <alignment vertical="center"/>
    </xf>
    <xf numFmtId="0" fontId="4" fillId="10" borderId="0" xfId="1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14" fontId="4" fillId="10" borderId="0" xfId="1" applyNumberFormat="1" applyFont="1" applyFill="1" applyAlignment="1">
      <alignment horizontal="center" vertical="center"/>
    </xf>
    <xf numFmtId="0" fontId="21" fillId="10" borderId="0" xfId="0" applyFont="1" applyFill="1">
      <alignment vertical="center"/>
    </xf>
    <xf numFmtId="0" fontId="21" fillId="9" borderId="0" xfId="0" applyFont="1" applyFill="1">
      <alignment vertical="center"/>
    </xf>
    <xf numFmtId="0" fontId="21" fillId="0" borderId="5" xfId="0" applyFont="1" applyBorder="1" applyAlignment="1">
      <alignment vertical="center" shrinkToFit="1"/>
    </xf>
    <xf numFmtId="0" fontId="21" fillId="0" borderId="2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18" xfId="0" applyFont="1" applyBorder="1" applyAlignment="1">
      <alignment vertical="center" shrinkToFit="1"/>
    </xf>
    <xf numFmtId="0" fontId="21" fillId="0" borderId="0" xfId="0" applyFont="1" applyAlignment="1">
      <alignment vertical="center" textRotation="255" shrinkToFit="1"/>
    </xf>
    <xf numFmtId="0" fontId="21" fillId="0" borderId="0" xfId="0" applyFont="1" applyAlignment="1">
      <alignment vertical="top" shrinkToFit="1"/>
    </xf>
    <xf numFmtId="0" fontId="21" fillId="0" borderId="0" xfId="0" applyFont="1" applyAlignment="1">
      <alignment vertical="top" wrapText="1" shrinkToFit="1"/>
    </xf>
    <xf numFmtId="0" fontId="21" fillId="0" borderId="0" xfId="0" applyFont="1" applyAlignment="1">
      <alignment vertical="center" textRotation="255" wrapText="1" shrinkToFit="1"/>
    </xf>
    <xf numFmtId="0" fontId="21" fillId="0" borderId="0" xfId="0" applyFont="1" applyAlignment="1">
      <alignment horizontal="left" vertical="center" shrinkToFit="1"/>
    </xf>
    <xf numFmtId="0" fontId="21" fillId="0" borderId="46" xfId="0" applyFont="1" applyBorder="1">
      <alignment vertical="center"/>
    </xf>
    <xf numFmtId="0" fontId="21" fillId="0" borderId="47" xfId="0" applyFont="1" applyBorder="1">
      <alignment vertical="center"/>
    </xf>
    <xf numFmtId="0" fontId="21" fillId="0" borderId="48" xfId="0" applyFont="1" applyBorder="1">
      <alignment vertical="center"/>
    </xf>
    <xf numFmtId="0" fontId="21" fillId="0" borderId="49" xfId="0" applyFont="1" applyBorder="1">
      <alignment vertical="center"/>
    </xf>
    <xf numFmtId="0" fontId="21" fillId="0" borderId="50" xfId="0" applyFont="1" applyBorder="1">
      <alignment vertical="center"/>
    </xf>
    <xf numFmtId="0" fontId="21" fillId="0" borderId="51" xfId="0" applyFont="1" applyBorder="1">
      <alignment vertical="center"/>
    </xf>
    <xf numFmtId="0" fontId="21" fillId="0" borderId="52" xfId="0" applyFont="1" applyBorder="1">
      <alignment vertical="center"/>
    </xf>
    <xf numFmtId="0" fontId="21" fillId="0" borderId="53" xfId="0" applyFont="1" applyBorder="1">
      <alignment vertical="center"/>
    </xf>
    <xf numFmtId="0" fontId="21" fillId="0" borderId="18" xfId="0" applyFont="1" applyBorder="1" applyAlignment="1">
      <alignment vertical="center" shrinkToFit="1"/>
    </xf>
    <xf numFmtId="0" fontId="21" fillId="0" borderId="20" xfId="0" applyFont="1" applyBorder="1" applyAlignment="1">
      <alignment vertical="center" shrinkToFit="1"/>
    </xf>
    <xf numFmtId="0" fontId="21" fillId="0" borderId="21" xfId="0" applyFont="1" applyBorder="1" applyAlignment="1">
      <alignment vertical="center" shrinkToFit="1"/>
    </xf>
    <xf numFmtId="164" fontId="21" fillId="0" borderId="0" xfId="0" applyNumberFormat="1" applyFont="1" applyAlignment="1">
      <alignment horizontal="center" vertical="center"/>
    </xf>
    <xf numFmtId="164" fontId="12" fillId="0" borderId="0" xfId="0" applyNumberFormat="1" applyFont="1">
      <alignment vertical="center"/>
    </xf>
    <xf numFmtId="164" fontId="13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12" fillId="0" borderId="0" xfId="0" applyNumberFormat="1" applyFont="1" applyAlignment="1">
      <alignment vertical="center" shrinkToFit="1"/>
    </xf>
    <xf numFmtId="165" fontId="12" fillId="0" borderId="0" xfId="0" applyNumberFormat="1" applyFont="1">
      <alignment vertical="center"/>
    </xf>
    <xf numFmtId="164" fontId="12" fillId="0" borderId="16" xfId="0" applyNumberFormat="1" applyFont="1" applyBorder="1">
      <alignment vertical="center"/>
    </xf>
    <xf numFmtId="164" fontId="12" fillId="0" borderId="5" xfId="0" applyNumberFormat="1" applyFont="1" applyBorder="1">
      <alignment vertical="center"/>
    </xf>
    <xf numFmtId="0" fontId="21" fillId="3" borderId="0" xfId="0" applyFont="1" applyFill="1">
      <alignment vertical="center"/>
    </xf>
    <xf numFmtId="0" fontId="21" fillId="2" borderId="0" xfId="0" applyFont="1" applyFill="1">
      <alignment vertical="center"/>
    </xf>
    <xf numFmtId="165" fontId="21" fillId="0" borderId="0" xfId="0" applyNumberFormat="1" applyFont="1">
      <alignment vertical="center"/>
    </xf>
    <xf numFmtId="164" fontId="12" fillId="0" borderId="5" xfId="0" applyNumberFormat="1" applyFont="1" applyBorder="1" applyAlignment="1">
      <alignment vertical="center" shrinkToFit="1"/>
    </xf>
    <xf numFmtId="164" fontId="12" fillId="0" borderId="2" xfId="0" applyNumberFormat="1" applyFont="1" applyBorder="1" applyAlignment="1">
      <alignment vertical="center" shrinkToFit="1"/>
    </xf>
    <xf numFmtId="0" fontId="9" fillId="6" borderId="8" xfId="1" applyFont="1" applyFill="1" applyBorder="1">
      <alignment vertical="center"/>
    </xf>
    <xf numFmtId="0" fontId="8" fillId="6" borderId="9" xfId="1" applyFont="1" applyFill="1" applyBorder="1">
      <alignment vertical="center"/>
    </xf>
    <xf numFmtId="0" fontId="4" fillId="6" borderId="9" xfId="1" applyFont="1" applyFill="1" applyBorder="1">
      <alignment vertical="center"/>
    </xf>
    <xf numFmtId="0" fontId="4" fillId="6" borderId="10" xfId="1" applyFont="1" applyFill="1" applyBorder="1">
      <alignment vertical="center"/>
    </xf>
    <xf numFmtId="0" fontId="9" fillId="6" borderId="11" xfId="1" applyFont="1" applyFill="1" applyBorder="1">
      <alignment vertical="center"/>
    </xf>
    <xf numFmtId="0" fontId="8" fillId="6" borderId="0" xfId="1" applyFont="1" applyFill="1">
      <alignment vertical="center"/>
    </xf>
    <xf numFmtId="0" fontId="4" fillId="6" borderId="0" xfId="1" applyFont="1" applyFill="1">
      <alignment vertical="center"/>
    </xf>
    <xf numFmtId="0" fontId="4" fillId="6" borderId="12" xfId="1" applyFont="1" applyFill="1" applyBorder="1">
      <alignment vertical="center"/>
    </xf>
    <xf numFmtId="0" fontId="9" fillId="6" borderId="13" xfId="1" applyFont="1" applyFill="1" applyBorder="1">
      <alignment vertical="center"/>
    </xf>
    <xf numFmtId="0" fontId="4" fillId="6" borderId="14" xfId="1" applyFont="1" applyFill="1" applyBorder="1">
      <alignment vertical="center"/>
    </xf>
    <xf numFmtId="0" fontId="4" fillId="6" borderId="15" xfId="1" applyFont="1" applyFill="1" applyBorder="1">
      <alignment vertical="center"/>
    </xf>
    <xf numFmtId="0" fontId="4" fillId="0" borderId="76" xfId="1" applyFont="1" applyBorder="1" applyAlignment="1">
      <alignment horizontal="center" vertical="center"/>
    </xf>
    <xf numFmtId="0" fontId="15" fillId="0" borderId="76" xfId="0" applyFont="1" applyBorder="1">
      <alignment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23" fillId="0" borderId="0" xfId="0" applyFont="1">
      <alignment vertical="center"/>
    </xf>
    <xf numFmtId="0" fontId="15" fillId="12" borderId="0" xfId="0" applyFont="1" applyFill="1">
      <alignment vertical="center"/>
    </xf>
    <xf numFmtId="0" fontId="41" fillId="0" borderId="0" xfId="0" applyFont="1" applyAlignment="1">
      <alignment vertical="center" shrinkToFit="1"/>
    </xf>
    <xf numFmtId="0" fontId="42" fillId="0" borderId="0" xfId="0" applyFont="1" applyAlignment="1">
      <alignment horizontal="center" vertical="center"/>
    </xf>
    <xf numFmtId="164" fontId="13" fillId="0" borderId="0" xfId="0" applyNumberFormat="1" applyFont="1" applyAlignment="1">
      <alignment vertical="center" wrapText="1"/>
    </xf>
    <xf numFmtId="164" fontId="12" fillId="0" borderId="0" xfId="2" applyNumberFormat="1" applyFont="1">
      <alignment vertical="center"/>
    </xf>
    <xf numFmtId="0" fontId="21" fillId="0" borderId="0" xfId="2" applyFont="1">
      <alignment vertical="center"/>
    </xf>
    <xf numFmtId="0" fontId="30" fillId="0" borderId="0" xfId="2" applyFont="1">
      <alignment vertical="center"/>
    </xf>
    <xf numFmtId="164" fontId="13" fillId="0" borderId="0" xfId="2" applyNumberFormat="1" applyFont="1" applyAlignment="1">
      <alignment vertical="center" wrapText="1"/>
    </xf>
    <xf numFmtId="0" fontId="21" fillId="0" borderId="5" xfId="2" applyFont="1" applyBorder="1">
      <alignment vertical="center"/>
    </xf>
    <xf numFmtId="0" fontId="21" fillId="0" borderId="2" xfId="2" applyFont="1" applyBorder="1">
      <alignment vertical="center"/>
    </xf>
    <xf numFmtId="0" fontId="21" fillId="0" borderId="67" xfId="2" applyFont="1" applyBorder="1">
      <alignment vertical="center"/>
    </xf>
    <xf numFmtId="0" fontId="21" fillId="0" borderId="68" xfId="2" applyFont="1" applyBorder="1">
      <alignment vertical="center"/>
    </xf>
    <xf numFmtId="164" fontId="12" fillId="0" borderId="54" xfId="2" applyNumberFormat="1" applyFont="1" applyBorder="1">
      <alignment vertical="center"/>
    </xf>
    <xf numFmtId="0" fontId="25" fillId="0" borderId="0" xfId="0" applyFont="1" applyAlignment="1">
      <alignment vertical="center" wrapText="1"/>
    </xf>
    <xf numFmtId="0" fontId="49" fillId="13" borderId="0" xfId="0" applyFont="1" applyFill="1">
      <alignment vertical="center"/>
    </xf>
    <xf numFmtId="0" fontId="25" fillId="0" borderId="9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41" fillId="0" borderId="0" xfId="0" applyFont="1" applyAlignment="1">
      <alignment horizontal="center" vertical="center" wrapText="1" shrinkToFit="1"/>
    </xf>
    <xf numFmtId="0" fontId="41" fillId="0" borderId="0" xfId="0" applyFont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4" fontId="17" fillId="0" borderId="22" xfId="0" applyNumberFormat="1" applyFont="1" applyBorder="1" applyAlignment="1">
      <alignment horizontal="center" vertical="center"/>
    </xf>
    <xf numFmtId="164" fontId="17" fillId="0" borderId="39" xfId="0" applyNumberFormat="1" applyFont="1" applyBorder="1" applyAlignment="1">
      <alignment horizontal="center" vertical="center"/>
    </xf>
    <xf numFmtId="164" fontId="17" fillId="0" borderId="24" xfId="0" applyNumberFormat="1" applyFont="1" applyBorder="1" applyAlignment="1">
      <alignment horizontal="center" vertical="center"/>
    </xf>
    <xf numFmtId="164" fontId="17" fillId="0" borderId="44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 applyProtection="1">
      <alignment horizontal="center" vertical="center" shrinkToFit="1"/>
      <protection locked="0"/>
    </xf>
    <xf numFmtId="164" fontId="17" fillId="0" borderId="5" xfId="0" applyNumberFormat="1" applyFont="1" applyBorder="1" applyAlignment="1" applyProtection="1">
      <alignment horizontal="center" vertical="center" shrinkToFit="1"/>
      <protection locked="0"/>
    </xf>
    <xf numFmtId="164" fontId="17" fillId="0" borderId="2" xfId="0" applyNumberFormat="1" applyFont="1" applyBorder="1" applyAlignment="1" applyProtection="1">
      <alignment horizontal="center" vertical="center" shrinkToFit="1"/>
      <protection locked="0"/>
    </xf>
    <xf numFmtId="164" fontId="17" fillId="0" borderId="60" xfId="0" applyNumberFormat="1" applyFont="1" applyBorder="1" applyAlignment="1" applyProtection="1">
      <alignment horizontal="center" vertical="center" shrinkToFit="1"/>
      <protection locked="0"/>
    </xf>
    <xf numFmtId="164" fontId="17" fillId="0" borderId="20" xfId="0" applyNumberFormat="1" applyFont="1" applyBorder="1" applyAlignment="1" applyProtection="1">
      <alignment horizontal="center" vertical="center" shrinkToFit="1"/>
      <protection locked="0"/>
    </xf>
    <xf numFmtId="164" fontId="17" fillId="0" borderId="21" xfId="0" applyNumberFormat="1" applyFont="1" applyBorder="1" applyAlignment="1" applyProtection="1">
      <alignment horizontal="center" vertical="center" shrinkToFit="1"/>
      <protection locked="0"/>
    </xf>
    <xf numFmtId="164" fontId="17" fillId="0" borderId="61" xfId="0" applyNumberFormat="1" applyFont="1" applyBorder="1" applyAlignment="1">
      <alignment horizontal="center" vertical="center" wrapText="1"/>
    </xf>
    <xf numFmtId="164" fontId="17" fillId="0" borderId="62" xfId="0" applyNumberFormat="1" applyFont="1" applyBorder="1" applyAlignment="1">
      <alignment horizontal="center" vertical="center" wrapText="1"/>
    </xf>
    <xf numFmtId="164" fontId="17" fillId="0" borderId="37" xfId="0" applyNumberFormat="1" applyFont="1" applyBorder="1" applyAlignment="1">
      <alignment horizontal="center" vertical="center" wrapText="1"/>
    </xf>
    <xf numFmtId="164" fontId="17" fillId="0" borderId="63" xfId="0" applyNumberFormat="1" applyFont="1" applyBorder="1" applyAlignment="1">
      <alignment horizontal="center" vertical="center" wrapText="1"/>
    </xf>
    <xf numFmtId="164" fontId="18" fillId="0" borderId="64" xfId="0" applyNumberFormat="1" applyFont="1" applyBorder="1" applyAlignment="1">
      <alignment horizontal="center" vertical="center"/>
    </xf>
    <xf numFmtId="164" fontId="18" fillId="0" borderId="45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 shrinkToFit="1"/>
    </xf>
    <xf numFmtId="164" fontId="17" fillId="0" borderId="5" xfId="0" applyNumberFormat="1" applyFont="1" applyBorder="1" applyAlignment="1">
      <alignment horizontal="center" vertical="center" shrinkToFit="1"/>
    </xf>
    <xf numFmtId="164" fontId="17" fillId="0" borderId="65" xfId="0" applyNumberFormat="1" applyFont="1" applyBorder="1" applyAlignment="1">
      <alignment horizontal="center" vertical="center" shrinkToFit="1"/>
    </xf>
    <xf numFmtId="164" fontId="17" fillId="0" borderId="17" xfId="0" applyNumberFormat="1" applyFont="1" applyBorder="1" applyAlignment="1">
      <alignment horizontal="center" vertical="center" shrinkToFit="1"/>
    </xf>
    <xf numFmtId="164" fontId="17" fillId="0" borderId="0" xfId="0" applyNumberFormat="1" applyFont="1" applyAlignment="1">
      <alignment horizontal="center" vertical="center" shrinkToFit="1"/>
    </xf>
    <xf numFmtId="164" fontId="17" fillId="0" borderId="58" xfId="0" applyNumberFormat="1" applyFont="1" applyBorder="1" applyAlignment="1">
      <alignment horizontal="center" vertical="center" shrinkToFit="1"/>
    </xf>
    <xf numFmtId="164" fontId="17" fillId="0" borderId="19" xfId="0" applyNumberFormat="1" applyFont="1" applyBorder="1" applyAlignment="1">
      <alignment horizontal="center" vertical="center" shrinkToFit="1"/>
    </xf>
    <xf numFmtId="164" fontId="17" fillId="0" borderId="20" xfId="0" applyNumberFormat="1" applyFont="1" applyBorder="1" applyAlignment="1">
      <alignment horizontal="center" vertical="center" shrinkToFit="1"/>
    </xf>
    <xf numFmtId="164" fontId="17" fillId="0" borderId="38" xfId="0" applyNumberFormat="1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 wrapText="1" shrinkToFit="1"/>
    </xf>
    <xf numFmtId="0" fontId="53" fillId="0" borderId="0" xfId="0" applyFont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164" fontId="18" fillId="0" borderId="59" xfId="0" applyNumberFormat="1" applyFont="1" applyBorder="1" applyAlignment="1" applyProtection="1">
      <alignment horizontal="center" vertical="center" shrinkToFit="1"/>
      <protection locked="0"/>
    </xf>
    <xf numFmtId="164" fontId="18" fillId="0" borderId="0" xfId="0" applyNumberFormat="1" applyFont="1" applyAlignment="1" applyProtection="1">
      <alignment horizontal="center" vertical="center" shrinkToFit="1"/>
      <protection locked="0"/>
    </xf>
    <xf numFmtId="164" fontId="18" fillId="0" borderId="18" xfId="0" applyNumberFormat="1" applyFont="1" applyBorder="1" applyAlignment="1" applyProtection="1">
      <alignment horizontal="center" vertical="center" shrinkToFit="1"/>
      <protection locked="0"/>
    </xf>
    <xf numFmtId="164" fontId="18" fillId="0" borderId="60" xfId="0" applyNumberFormat="1" applyFont="1" applyBorder="1" applyAlignment="1" applyProtection="1">
      <alignment horizontal="center" vertical="center" shrinkToFit="1"/>
      <protection locked="0"/>
    </xf>
    <xf numFmtId="164" fontId="18" fillId="0" borderId="20" xfId="0" applyNumberFormat="1" applyFont="1" applyBorder="1" applyAlignment="1" applyProtection="1">
      <alignment horizontal="center" vertical="center" shrinkToFit="1"/>
      <protection locked="0"/>
    </xf>
    <xf numFmtId="164" fontId="18" fillId="0" borderId="21" xfId="0" applyNumberFormat="1" applyFont="1" applyBorder="1" applyAlignment="1" applyProtection="1">
      <alignment horizontal="center" vertical="center" shrinkToFit="1"/>
      <protection locked="0"/>
    </xf>
    <xf numFmtId="164" fontId="17" fillId="0" borderId="16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/>
    </xf>
    <xf numFmtId="164" fontId="17" fillId="0" borderId="65" xfId="0" applyNumberFormat="1" applyFont="1" applyBorder="1" applyAlignment="1">
      <alignment horizontal="center" vertical="center"/>
    </xf>
    <xf numFmtId="164" fontId="17" fillId="0" borderId="19" xfId="0" applyNumberFormat="1" applyFont="1" applyBorder="1" applyAlignment="1">
      <alignment horizontal="center" vertical="center"/>
    </xf>
    <xf numFmtId="164" fontId="17" fillId="0" borderId="20" xfId="0" applyNumberFormat="1" applyFont="1" applyBorder="1" applyAlignment="1">
      <alignment horizontal="center" vertical="center"/>
    </xf>
    <xf numFmtId="164" fontId="17" fillId="0" borderId="38" xfId="0" applyNumberFormat="1" applyFont="1" applyBorder="1" applyAlignment="1">
      <alignment horizontal="center" vertical="center"/>
    </xf>
    <xf numFmtId="164" fontId="26" fillId="0" borderId="66" xfId="0" applyNumberFormat="1" applyFont="1" applyBorder="1" applyAlignment="1">
      <alignment horizontal="center" vertical="top" shrinkToFit="1"/>
    </xf>
    <xf numFmtId="164" fontId="26" fillId="0" borderId="54" xfId="0" applyNumberFormat="1" applyFont="1" applyBorder="1" applyAlignment="1">
      <alignment horizontal="center" vertical="top" shrinkToFit="1"/>
    </xf>
    <xf numFmtId="164" fontId="26" fillId="0" borderId="19" xfId="0" applyNumberFormat="1" applyFont="1" applyBorder="1" applyAlignment="1">
      <alignment horizontal="center" vertical="top" shrinkToFit="1"/>
    </xf>
    <xf numFmtId="164" fontId="26" fillId="0" borderId="20" xfId="0" applyNumberFormat="1" applyFont="1" applyBorder="1" applyAlignment="1">
      <alignment horizontal="center" vertical="top" shrinkToFit="1"/>
    </xf>
    <xf numFmtId="164" fontId="17" fillId="0" borderId="62" xfId="0" applyNumberFormat="1" applyFont="1" applyBorder="1" applyAlignment="1" applyProtection="1">
      <alignment horizontal="center" vertical="center" shrinkToFit="1"/>
      <protection locked="0"/>
    </xf>
    <xf numFmtId="164" fontId="17" fillId="0" borderId="59" xfId="0" applyNumberFormat="1" applyFont="1" applyBorder="1" applyAlignment="1" applyProtection="1">
      <alignment horizontal="center" vertical="center" shrinkToFit="1"/>
      <protection locked="0"/>
    </xf>
    <xf numFmtId="164" fontId="17" fillId="0" borderId="63" xfId="0" applyNumberFormat="1" applyFont="1" applyBorder="1" applyAlignment="1" applyProtection="1">
      <alignment horizontal="center" vertical="center" shrinkToFit="1"/>
      <protection locked="0"/>
    </xf>
    <xf numFmtId="164" fontId="26" fillId="0" borderId="54" xfId="0" applyNumberFormat="1" applyFont="1" applyBorder="1" applyAlignment="1">
      <alignment horizontal="center" vertical="top"/>
    </xf>
    <xf numFmtId="164" fontId="26" fillId="0" borderId="55" xfId="0" applyNumberFormat="1" applyFont="1" applyBorder="1" applyAlignment="1">
      <alignment horizontal="center" vertical="top"/>
    </xf>
    <xf numFmtId="164" fontId="26" fillId="0" borderId="20" xfId="0" applyNumberFormat="1" applyFont="1" applyBorder="1" applyAlignment="1">
      <alignment horizontal="center" vertical="top"/>
    </xf>
    <xf numFmtId="164" fontId="26" fillId="0" borderId="21" xfId="0" applyNumberFormat="1" applyFont="1" applyBorder="1" applyAlignment="1">
      <alignment horizontal="center" vertical="top"/>
    </xf>
    <xf numFmtId="164" fontId="18" fillId="0" borderId="22" xfId="0" applyNumberFormat="1" applyFont="1" applyBorder="1" applyAlignment="1">
      <alignment horizontal="center" vertical="center"/>
    </xf>
    <xf numFmtId="164" fontId="18" fillId="0" borderId="39" xfId="0" applyNumberFormat="1" applyFont="1" applyBorder="1" applyAlignment="1">
      <alignment horizontal="center" vertical="center"/>
    </xf>
    <xf numFmtId="164" fontId="18" fillId="0" borderId="25" xfId="0" applyNumberFormat="1" applyFont="1" applyBorder="1" applyAlignment="1">
      <alignment horizontal="center" vertical="center"/>
    </xf>
    <xf numFmtId="164" fontId="18" fillId="0" borderId="5" xfId="0" applyNumberFormat="1" applyFont="1" applyBorder="1" applyAlignment="1" applyProtection="1">
      <alignment horizontal="center" vertical="center" shrinkToFit="1"/>
      <protection locked="0"/>
    </xf>
    <xf numFmtId="164" fontId="17" fillId="0" borderId="16" xfId="0" applyNumberFormat="1" applyFont="1" applyBorder="1" applyAlignment="1">
      <alignment horizontal="center" vertical="center" wrapText="1"/>
    </xf>
    <xf numFmtId="164" fontId="18" fillId="0" borderId="16" xfId="0" applyNumberFormat="1" applyFont="1" applyBorder="1" applyAlignment="1">
      <alignment horizontal="center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164" fontId="18" fillId="0" borderId="65" xfId="0" applyNumberFormat="1" applyFont="1" applyBorder="1" applyAlignment="1">
      <alignment horizontal="center" vertical="center" wrapText="1"/>
    </xf>
    <xf numFmtId="164" fontId="18" fillId="0" borderId="19" xfId="0" applyNumberFormat="1" applyFont="1" applyBorder="1" applyAlignment="1">
      <alignment horizontal="center" vertical="center" wrapText="1"/>
    </xf>
    <xf numFmtId="164" fontId="18" fillId="0" borderId="20" xfId="0" applyNumberFormat="1" applyFont="1" applyBorder="1" applyAlignment="1">
      <alignment horizontal="center" vertical="center" wrapText="1"/>
    </xf>
    <xf numFmtId="164" fontId="18" fillId="0" borderId="38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164" fontId="17" fillId="0" borderId="60" xfId="0" applyNumberFormat="1" applyFont="1" applyBorder="1" applyAlignment="1">
      <alignment horizontal="center" vertical="center"/>
    </xf>
    <xf numFmtId="164" fontId="45" fillId="0" borderId="16" xfId="0" applyNumberFormat="1" applyFont="1" applyBorder="1" applyAlignment="1">
      <alignment horizontal="center" vertical="center" wrapText="1"/>
    </xf>
    <xf numFmtId="164" fontId="26" fillId="0" borderId="5" xfId="0" applyNumberFormat="1" applyFont="1" applyBorder="1" applyAlignment="1">
      <alignment horizontal="center" vertical="center" wrapText="1"/>
    </xf>
    <xf numFmtId="164" fontId="26" fillId="0" borderId="65" xfId="0" applyNumberFormat="1" applyFont="1" applyBorder="1" applyAlignment="1">
      <alignment horizontal="center" vertical="center" wrapText="1"/>
    </xf>
    <xf numFmtId="164" fontId="26" fillId="0" borderId="19" xfId="0" applyNumberFormat="1" applyFont="1" applyBorder="1" applyAlignment="1">
      <alignment horizontal="center" vertical="center" wrapText="1"/>
    </xf>
    <xf numFmtId="164" fontId="26" fillId="0" borderId="20" xfId="0" applyNumberFormat="1" applyFont="1" applyBorder="1" applyAlignment="1">
      <alignment horizontal="center" vertical="center" wrapText="1"/>
    </xf>
    <xf numFmtId="164" fontId="26" fillId="0" borderId="38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/>
    </xf>
    <xf numFmtId="164" fontId="17" fillId="0" borderId="21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 wrapText="1"/>
    </xf>
    <xf numFmtId="164" fontId="17" fillId="0" borderId="65" xfId="0" applyNumberFormat="1" applyFont="1" applyBorder="1" applyAlignment="1">
      <alignment horizontal="center" vertical="center" wrapText="1"/>
    </xf>
    <xf numFmtId="164" fontId="17" fillId="0" borderId="19" xfId="0" applyNumberFormat="1" applyFont="1" applyBorder="1" applyAlignment="1">
      <alignment horizontal="center" vertical="center" wrapText="1"/>
    </xf>
    <xf numFmtId="164" fontId="17" fillId="0" borderId="20" xfId="0" applyNumberFormat="1" applyFont="1" applyBorder="1" applyAlignment="1">
      <alignment horizontal="center" vertical="center" wrapText="1"/>
    </xf>
    <xf numFmtId="164" fontId="17" fillId="0" borderId="38" xfId="0" applyNumberFormat="1" applyFont="1" applyBorder="1" applyAlignment="1">
      <alignment horizontal="center" vertical="center" wrapText="1"/>
    </xf>
    <xf numFmtId="164" fontId="18" fillId="0" borderId="16" xfId="0" applyNumberFormat="1" applyFont="1" applyBorder="1" applyAlignment="1">
      <alignment horizontal="center" vertical="center" wrapText="1" shrinkToFit="1"/>
    </xf>
    <xf numFmtId="164" fontId="18" fillId="0" borderId="5" xfId="0" applyNumberFormat="1" applyFont="1" applyBorder="1" applyAlignment="1">
      <alignment horizontal="center" vertical="center" wrapText="1" shrinkToFit="1"/>
    </xf>
    <xf numFmtId="164" fontId="18" fillId="0" borderId="65" xfId="0" applyNumberFormat="1" applyFont="1" applyBorder="1" applyAlignment="1">
      <alignment horizontal="center" vertical="center" wrapText="1" shrinkToFit="1"/>
    </xf>
    <xf numFmtId="164" fontId="18" fillId="0" borderId="17" xfId="0" applyNumberFormat="1" applyFont="1" applyBorder="1" applyAlignment="1">
      <alignment horizontal="center" vertical="center" wrapText="1" shrinkToFit="1"/>
    </xf>
    <xf numFmtId="164" fontId="18" fillId="0" borderId="0" xfId="0" applyNumberFormat="1" applyFont="1" applyAlignment="1">
      <alignment horizontal="center" vertical="center" wrapText="1" shrinkToFit="1"/>
    </xf>
    <xf numFmtId="164" fontId="18" fillId="0" borderId="58" xfId="0" applyNumberFormat="1" applyFont="1" applyBorder="1" applyAlignment="1">
      <alignment horizontal="center" vertical="center" wrapText="1" shrinkToFit="1"/>
    </xf>
    <xf numFmtId="164" fontId="18" fillId="0" borderId="19" xfId="0" applyNumberFormat="1" applyFont="1" applyBorder="1" applyAlignment="1">
      <alignment horizontal="center" vertical="center" wrapText="1" shrinkToFit="1"/>
    </xf>
    <xf numFmtId="164" fontId="18" fillId="0" borderId="20" xfId="0" applyNumberFormat="1" applyFont="1" applyBorder="1" applyAlignment="1">
      <alignment horizontal="center" vertical="center" wrapText="1" shrinkToFit="1"/>
    </xf>
    <xf numFmtId="164" fontId="18" fillId="0" borderId="38" xfId="0" applyNumberFormat="1" applyFont="1" applyBorder="1" applyAlignment="1">
      <alignment horizontal="center" vertical="center" wrapText="1" shrinkToFit="1"/>
    </xf>
    <xf numFmtId="164" fontId="18" fillId="0" borderId="0" xfId="0" applyNumberFormat="1" applyFont="1" applyAlignment="1">
      <alignment horizontal="center" vertical="center" shrinkToFit="1"/>
    </xf>
    <xf numFmtId="164" fontId="18" fillId="0" borderId="58" xfId="0" applyNumberFormat="1" applyFont="1" applyBorder="1" applyAlignment="1">
      <alignment horizontal="center" vertical="center" shrinkToFit="1"/>
    </xf>
    <xf numFmtId="164" fontId="18" fillId="0" borderId="19" xfId="0" applyNumberFormat="1" applyFont="1" applyBorder="1" applyAlignment="1">
      <alignment horizontal="center" vertical="center" shrinkToFit="1"/>
    </xf>
    <xf numFmtId="164" fontId="18" fillId="0" borderId="20" xfId="0" applyNumberFormat="1" applyFont="1" applyBorder="1" applyAlignment="1">
      <alignment horizontal="center" vertical="center" shrinkToFit="1"/>
    </xf>
    <xf numFmtId="164" fontId="18" fillId="0" borderId="38" xfId="0" applyNumberFormat="1" applyFont="1" applyBorder="1" applyAlignment="1">
      <alignment horizontal="center" vertical="center" shrinkToFit="1"/>
    </xf>
    <xf numFmtId="164" fontId="17" fillId="0" borderId="76" xfId="0" applyNumberFormat="1" applyFont="1" applyBorder="1" applyAlignment="1">
      <alignment horizontal="center" vertical="center"/>
    </xf>
    <xf numFmtId="164" fontId="17" fillId="0" borderId="76" xfId="0" applyNumberFormat="1" applyFont="1" applyBorder="1" applyAlignment="1">
      <alignment horizontal="center" vertical="center" shrinkToFit="1"/>
    </xf>
    <xf numFmtId="164" fontId="17" fillId="0" borderId="2" xfId="0" applyNumberFormat="1" applyFont="1" applyBorder="1" applyAlignment="1">
      <alignment horizontal="center" vertical="center" shrinkToFit="1"/>
    </xf>
    <xf numFmtId="164" fontId="17" fillId="0" borderId="35" xfId="0" applyNumberFormat="1" applyFont="1" applyBorder="1" applyAlignment="1">
      <alignment horizontal="center" vertical="center" shrinkToFit="1"/>
    </xf>
    <xf numFmtId="164" fontId="17" fillId="0" borderId="67" xfId="0" applyNumberFormat="1" applyFont="1" applyBorder="1" applyAlignment="1">
      <alignment horizontal="center" vertical="center" shrinkToFit="1"/>
    </xf>
    <xf numFmtId="164" fontId="17" fillId="0" borderId="68" xfId="0" applyNumberFormat="1" applyFont="1" applyBorder="1" applyAlignment="1">
      <alignment horizontal="center" vertical="center" shrinkToFit="1"/>
    </xf>
    <xf numFmtId="164" fontId="17" fillId="0" borderId="18" xfId="0" applyNumberFormat="1" applyFont="1" applyBorder="1" applyAlignment="1">
      <alignment horizontal="center" vertical="center" shrinkToFit="1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164" fontId="17" fillId="0" borderId="16" xfId="0" applyNumberFormat="1" applyFont="1" applyBorder="1" applyAlignment="1" applyProtection="1">
      <alignment horizontal="center" vertical="center" shrinkToFit="1"/>
      <protection locked="0"/>
    </xf>
    <xf numFmtId="164" fontId="17" fillId="0" borderId="35" xfId="0" applyNumberFormat="1" applyFont="1" applyBorder="1" applyAlignment="1" applyProtection="1">
      <alignment horizontal="center" vertical="center" shrinkToFit="1"/>
      <protection locked="0"/>
    </xf>
    <xf numFmtId="164" fontId="17" fillId="0" borderId="67" xfId="0" applyNumberFormat="1" applyFont="1" applyBorder="1" applyAlignment="1" applyProtection="1">
      <alignment horizontal="center" vertical="center" shrinkToFit="1"/>
      <protection locked="0"/>
    </xf>
    <xf numFmtId="164" fontId="17" fillId="0" borderId="68" xfId="0" applyNumberFormat="1" applyFont="1" applyBorder="1" applyAlignment="1" applyProtection="1">
      <alignment horizontal="center" vertical="center" shrinkToFit="1"/>
      <protection locked="0"/>
    </xf>
    <xf numFmtId="164" fontId="17" fillId="0" borderId="69" xfId="0" applyNumberFormat="1" applyFont="1" applyBorder="1" applyAlignment="1">
      <alignment horizontal="center" vertical="center" shrinkToFit="1"/>
    </xf>
    <xf numFmtId="164" fontId="17" fillId="0" borderId="70" xfId="0" applyNumberFormat="1" applyFont="1" applyBorder="1" applyAlignment="1">
      <alignment horizontal="center" vertical="center" shrinkToFit="1"/>
    </xf>
    <xf numFmtId="164" fontId="17" fillId="0" borderId="71" xfId="0" applyNumberFormat="1" applyFont="1" applyBorder="1" applyAlignment="1">
      <alignment horizontal="center" vertical="center" shrinkToFit="1"/>
    </xf>
    <xf numFmtId="164" fontId="17" fillId="0" borderId="66" xfId="0" applyNumberFormat="1" applyFont="1" applyBorder="1" applyAlignment="1">
      <alignment horizontal="center" vertical="center" shrinkToFit="1"/>
    </xf>
    <xf numFmtId="164" fontId="17" fillId="0" borderId="54" xfId="0" applyNumberFormat="1" applyFont="1" applyBorder="1" applyAlignment="1">
      <alignment horizontal="center" vertical="center" shrinkToFit="1"/>
    </xf>
    <xf numFmtId="164" fontId="17" fillId="0" borderId="55" xfId="0" applyNumberFormat="1" applyFont="1" applyBorder="1" applyAlignment="1">
      <alignment horizontal="center" vertical="center" shrinkToFit="1"/>
    </xf>
    <xf numFmtId="164" fontId="17" fillId="0" borderId="2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164" fontId="17" fillId="0" borderId="66" xfId="0" applyNumberFormat="1" applyFont="1" applyBorder="1" applyAlignment="1" applyProtection="1">
      <alignment horizontal="center" vertical="center" shrinkToFit="1"/>
      <protection locked="0"/>
    </xf>
    <xf numFmtId="164" fontId="17" fillId="0" borderId="54" xfId="0" applyNumberFormat="1" applyFont="1" applyBorder="1" applyAlignment="1" applyProtection="1">
      <alignment horizontal="center" vertical="center" shrinkToFit="1"/>
      <protection locked="0"/>
    </xf>
    <xf numFmtId="164" fontId="17" fillId="0" borderId="55" xfId="0" applyNumberFormat="1" applyFont="1" applyBorder="1" applyAlignment="1" applyProtection="1">
      <alignment horizontal="center" vertical="center" shrinkToFit="1"/>
      <protection locked="0"/>
    </xf>
    <xf numFmtId="164" fontId="17" fillId="0" borderId="19" xfId="0" applyNumberFormat="1" applyFont="1" applyBorder="1" applyAlignment="1" applyProtection="1">
      <alignment horizontal="center" vertical="center" shrinkToFit="1"/>
      <protection locked="0"/>
    </xf>
    <xf numFmtId="164" fontId="17" fillId="0" borderId="22" xfId="0" applyNumberFormat="1" applyFont="1" applyBorder="1" applyAlignment="1">
      <alignment horizontal="center" vertical="center" textRotation="255" shrinkToFit="1"/>
    </xf>
    <xf numFmtId="164" fontId="17" fillId="0" borderId="39" xfId="0" applyNumberFormat="1" applyFont="1" applyBorder="1" applyAlignment="1">
      <alignment horizontal="center" vertical="center" textRotation="255" shrinkToFit="1"/>
    </xf>
    <xf numFmtId="164" fontId="17" fillId="0" borderId="23" xfId="0" applyNumberFormat="1" applyFont="1" applyBorder="1" applyAlignment="1">
      <alignment horizontal="center" vertical="center" textRotation="255" shrinkToFit="1"/>
    </xf>
    <xf numFmtId="164" fontId="17" fillId="0" borderId="43" xfId="0" applyNumberFormat="1" applyFont="1" applyBorder="1" applyAlignment="1">
      <alignment horizontal="center" vertical="center" textRotation="255" shrinkToFit="1"/>
    </xf>
    <xf numFmtId="164" fontId="17" fillId="0" borderId="24" xfId="0" applyNumberFormat="1" applyFont="1" applyBorder="1" applyAlignment="1">
      <alignment horizontal="center" vertical="center" textRotation="255" shrinkToFit="1"/>
    </xf>
    <xf numFmtId="164" fontId="17" fillId="0" borderId="44" xfId="0" applyNumberFormat="1" applyFont="1" applyBorder="1" applyAlignment="1">
      <alignment horizontal="center" vertical="center" textRotation="255" shrinkToFit="1"/>
    </xf>
    <xf numFmtId="164" fontId="17" fillId="0" borderId="39" xfId="0" applyNumberFormat="1" applyFont="1" applyBorder="1" applyAlignment="1" applyProtection="1">
      <alignment vertical="center" shrinkToFit="1"/>
      <protection locked="0"/>
    </xf>
    <xf numFmtId="164" fontId="17" fillId="0" borderId="25" xfId="0" applyNumberFormat="1" applyFont="1" applyBorder="1" applyAlignment="1" applyProtection="1">
      <alignment vertical="center" shrinkToFit="1"/>
      <protection locked="0"/>
    </xf>
    <xf numFmtId="164" fontId="17" fillId="0" borderId="43" xfId="0" applyNumberFormat="1" applyFont="1" applyBorder="1" applyAlignment="1" applyProtection="1">
      <alignment vertical="center" shrinkToFit="1"/>
      <protection locked="0"/>
    </xf>
    <xf numFmtId="164" fontId="17" fillId="0" borderId="77" xfId="0" applyNumberFormat="1" applyFont="1" applyBorder="1" applyAlignment="1" applyProtection="1">
      <alignment vertical="center" shrinkToFit="1"/>
      <protection locked="0"/>
    </xf>
    <xf numFmtId="164" fontId="17" fillId="0" borderId="78" xfId="0" applyNumberFormat="1" applyFont="1" applyBorder="1" applyAlignment="1" applyProtection="1">
      <alignment vertical="center" shrinkToFit="1"/>
      <protection locked="0"/>
    </xf>
    <xf numFmtId="164" fontId="18" fillId="0" borderId="66" xfId="0" applyNumberFormat="1" applyFont="1" applyBorder="1" applyAlignment="1">
      <alignment horizontal="center" vertical="center" wrapText="1" shrinkToFit="1"/>
    </xf>
    <xf numFmtId="164" fontId="18" fillId="0" borderId="54" xfId="0" applyNumberFormat="1" applyFont="1" applyBorder="1" applyAlignment="1">
      <alignment horizontal="center" vertical="center" shrinkToFit="1"/>
    </xf>
    <xf numFmtId="164" fontId="18" fillId="0" borderId="79" xfId="0" applyNumberFormat="1" applyFont="1" applyBorder="1" applyAlignment="1">
      <alignment horizontal="center" vertical="center" shrinkToFit="1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164" fontId="17" fillId="0" borderId="80" xfId="0" applyNumberFormat="1" applyFont="1" applyBorder="1" applyAlignment="1">
      <alignment horizontal="center" vertical="center" shrinkToFit="1"/>
    </xf>
    <xf numFmtId="164" fontId="17" fillId="0" borderId="4" xfId="0" applyNumberFormat="1" applyFont="1" applyBorder="1" applyAlignment="1">
      <alignment horizontal="center" vertical="center" shrinkToFit="1"/>
    </xf>
    <xf numFmtId="164" fontId="17" fillId="0" borderId="81" xfId="0" applyNumberFormat="1" applyFont="1" applyBorder="1" applyAlignment="1">
      <alignment horizontal="center" vertical="center" shrinkToFit="1"/>
    </xf>
    <xf numFmtId="164" fontId="35" fillId="0" borderId="82" xfId="0" applyNumberFormat="1" applyFont="1" applyBorder="1" applyAlignment="1">
      <alignment horizontal="center" vertical="center" wrapText="1" shrinkToFit="1"/>
    </xf>
    <xf numFmtId="164" fontId="35" fillId="0" borderId="54" xfId="0" applyNumberFormat="1" applyFont="1" applyBorder="1" applyAlignment="1">
      <alignment horizontal="center" vertical="center" wrapText="1" shrinkToFit="1"/>
    </xf>
    <xf numFmtId="164" fontId="35" fillId="0" borderId="60" xfId="0" applyNumberFormat="1" applyFont="1" applyBorder="1" applyAlignment="1">
      <alignment horizontal="center" vertical="center" wrapText="1" shrinkToFit="1"/>
    </xf>
    <xf numFmtId="164" fontId="35" fillId="0" borderId="20" xfId="0" applyNumberFormat="1" applyFont="1" applyBorder="1" applyAlignment="1">
      <alignment horizontal="center" vertical="center" wrapText="1" shrinkToFi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17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18" xfId="0" applyNumberFormat="1" applyFont="1" applyBorder="1" applyAlignment="1">
      <alignment horizontal="center" vertical="center" wrapText="1"/>
    </xf>
    <xf numFmtId="164" fontId="18" fillId="0" borderId="21" xfId="0" applyNumberFormat="1" applyFont="1" applyBorder="1" applyAlignment="1">
      <alignment horizontal="center" vertical="center" wrapText="1"/>
    </xf>
    <xf numFmtId="164" fontId="17" fillId="0" borderId="75" xfId="0" applyNumberFormat="1" applyFont="1" applyBorder="1" applyAlignment="1">
      <alignment horizontal="center" vertical="center" shrinkToFit="1"/>
    </xf>
    <xf numFmtId="164" fontId="17" fillId="0" borderId="40" xfId="0" applyNumberFormat="1" applyFont="1" applyBorder="1" applyAlignment="1">
      <alignment horizontal="center" vertical="center" shrinkToFit="1"/>
    </xf>
    <xf numFmtId="164" fontId="17" fillId="0" borderId="36" xfId="0" applyNumberFormat="1" applyFont="1" applyBorder="1" applyAlignment="1">
      <alignment horizontal="center" vertical="center" shrinkToFit="1"/>
    </xf>
    <xf numFmtId="164" fontId="18" fillId="0" borderId="5" xfId="0" applyNumberFormat="1" applyFont="1" applyBorder="1" applyAlignment="1">
      <alignment horizontal="center" vertical="center" shrinkToFit="1"/>
    </xf>
    <xf numFmtId="164" fontId="17" fillId="0" borderId="17" xfId="0" applyNumberFormat="1" applyFont="1" applyBorder="1" applyAlignment="1" applyProtection="1">
      <alignment vertical="center" shrinkToFit="1"/>
      <protection locked="0"/>
    </xf>
    <xf numFmtId="164" fontId="17" fillId="0" borderId="0" xfId="0" applyNumberFormat="1" applyFont="1" applyAlignment="1" applyProtection="1">
      <alignment vertical="center" shrinkToFit="1"/>
      <protection locked="0"/>
    </xf>
    <xf numFmtId="164" fontId="17" fillId="0" borderId="18" xfId="0" applyNumberFormat="1" applyFont="1" applyBorder="1" applyAlignment="1" applyProtection="1">
      <alignment vertical="center" shrinkToFit="1"/>
      <protection locked="0"/>
    </xf>
    <xf numFmtId="164" fontId="17" fillId="0" borderId="19" xfId="0" applyNumberFormat="1" applyFont="1" applyBorder="1" applyAlignment="1" applyProtection="1">
      <alignment vertical="center" shrinkToFit="1"/>
      <protection locked="0"/>
    </xf>
    <xf numFmtId="164" fontId="17" fillId="0" borderId="20" xfId="0" applyNumberFormat="1" applyFont="1" applyBorder="1" applyAlignment="1" applyProtection="1">
      <alignment vertical="center" shrinkToFit="1"/>
      <protection locked="0"/>
    </xf>
    <xf numFmtId="164" fontId="17" fillId="0" borderId="21" xfId="0" applyNumberFormat="1" applyFont="1" applyBorder="1" applyAlignment="1" applyProtection="1">
      <alignment vertical="center" shrinkToFit="1"/>
      <protection locked="0"/>
    </xf>
    <xf numFmtId="164" fontId="17" fillId="0" borderId="43" xfId="0" applyNumberFormat="1" applyFont="1" applyBorder="1" applyAlignment="1" applyProtection="1">
      <alignment horizontal="left" vertical="center" wrapText="1"/>
      <protection locked="0"/>
    </xf>
    <xf numFmtId="164" fontId="17" fillId="0" borderId="26" xfId="0" applyNumberFormat="1" applyFont="1" applyBorder="1" applyAlignment="1" applyProtection="1">
      <alignment horizontal="left" vertical="center" wrapText="1"/>
      <protection locked="0"/>
    </xf>
    <xf numFmtId="164" fontId="15" fillId="0" borderId="43" xfId="0" applyNumberFormat="1" applyFont="1" applyBorder="1" applyAlignment="1" applyProtection="1">
      <alignment horizontal="center" vertical="center" shrinkToFit="1"/>
      <protection locked="0"/>
    </xf>
    <xf numFmtId="164" fontId="17" fillId="0" borderId="43" xfId="0" applyNumberFormat="1" applyFont="1" applyBorder="1" applyAlignment="1" applyProtection="1">
      <alignment horizontal="center" vertical="center" shrinkToFit="1"/>
      <protection locked="0"/>
    </xf>
    <xf numFmtId="164" fontId="17" fillId="0" borderId="44" xfId="0" applyNumberFormat="1" applyFont="1" applyBorder="1" applyAlignment="1" applyProtection="1">
      <alignment horizontal="center" vertical="center" shrinkToFit="1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164" fontId="17" fillId="0" borderId="4" xfId="0" applyNumberFormat="1" applyFont="1" applyBorder="1" applyAlignment="1">
      <alignment horizontal="center" vertical="center"/>
    </xf>
    <xf numFmtId="164" fontId="17" fillId="0" borderId="81" xfId="0" applyNumberFormat="1" applyFont="1" applyBorder="1" applyAlignment="1">
      <alignment horizontal="center" vertical="center"/>
    </xf>
    <xf numFmtId="164" fontId="17" fillId="0" borderId="40" xfId="0" applyNumberFormat="1" applyFont="1" applyBorder="1" applyAlignment="1" applyProtection="1">
      <alignment horizontal="center" vertical="center" shrinkToFit="1"/>
      <protection locked="0"/>
    </xf>
    <xf numFmtId="164" fontId="4" fillId="0" borderId="73" xfId="0" applyNumberFormat="1" applyFont="1" applyBorder="1" applyAlignment="1" applyProtection="1">
      <alignment horizontal="center" vertical="center" shrinkToFit="1"/>
      <protection locked="0"/>
    </xf>
    <xf numFmtId="164" fontId="4" fillId="0" borderId="72" xfId="0" applyNumberFormat="1" applyFont="1" applyBorder="1" applyAlignment="1">
      <alignment horizontal="center" vertical="center" shrinkToFit="1"/>
    </xf>
    <xf numFmtId="164" fontId="4" fillId="0" borderId="73" xfId="0" applyNumberFormat="1" applyFont="1" applyBorder="1" applyAlignment="1">
      <alignment horizontal="center" vertical="center" shrinkToFit="1"/>
    </xf>
    <xf numFmtId="164" fontId="4" fillId="0" borderId="74" xfId="0" applyNumberFormat="1" applyFont="1" applyBorder="1" applyAlignment="1">
      <alignment horizontal="center" vertical="center" shrinkToFit="1"/>
    </xf>
    <xf numFmtId="164" fontId="17" fillId="0" borderId="22" xfId="0" applyNumberFormat="1" applyFont="1" applyBorder="1" applyAlignment="1">
      <alignment horizontal="center" vertical="center" wrapText="1"/>
    </xf>
    <xf numFmtId="164" fontId="17" fillId="0" borderId="39" xfId="0" applyNumberFormat="1" applyFont="1" applyBorder="1" applyAlignment="1">
      <alignment horizontal="center" vertical="center" wrapText="1"/>
    </xf>
    <xf numFmtId="164" fontId="17" fillId="0" borderId="23" xfId="0" applyNumberFormat="1" applyFont="1" applyBorder="1" applyAlignment="1">
      <alignment horizontal="center" vertical="center" wrapText="1"/>
    </xf>
    <xf numFmtId="164" fontId="17" fillId="0" borderId="43" xfId="0" applyNumberFormat="1" applyFont="1" applyBorder="1" applyAlignment="1">
      <alignment horizontal="center" vertical="center" wrapText="1"/>
    </xf>
    <xf numFmtId="164" fontId="17" fillId="0" borderId="43" xfId="0" applyNumberFormat="1" applyFont="1" applyBorder="1" applyAlignment="1">
      <alignment horizontal="center" vertical="center" shrinkToFit="1"/>
    </xf>
    <xf numFmtId="164" fontId="38" fillId="0" borderId="66" xfId="0" applyNumberFormat="1" applyFont="1" applyBorder="1" applyAlignment="1">
      <alignment horizontal="center" vertical="center" wrapText="1"/>
    </xf>
    <xf numFmtId="164" fontId="38" fillId="0" borderId="54" xfId="0" applyNumberFormat="1" applyFont="1" applyBorder="1" applyAlignment="1">
      <alignment horizontal="center" vertical="center"/>
    </xf>
    <xf numFmtId="164" fontId="38" fillId="0" borderId="79" xfId="0" applyNumberFormat="1" applyFont="1" applyBorder="1" applyAlignment="1">
      <alignment horizontal="center" vertical="center"/>
    </xf>
    <xf numFmtId="164" fontId="38" fillId="0" borderId="35" xfId="0" applyNumberFormat="1" applyFont="1" applyBorder="1" applyAlignment="1">
      <alignment horizontal="center" vertical="center"/>
    </xf>
    <xf numFmtId="164" fontId="38" fillId="0" borderId="67" xfId="0" applyNumberFormat="1" applyFont="1" applyBorder="1" applyAlignment="1">
      <alignment horizontal="center" vertical="center"/>
    </xf>
    <xf numFmtId="164" fontId="38" fillId="0" borderId="34" xfId="0" applyNumberFormat="1" applyFont="1" applyBorder="1" applyAlignment="1">
      <alignment horizontal="center" vertical="center"/>
    </xf>
    <xf numFmtId="164" fontId="17" fillId="0" borderId="66" xfId="0" applyNumberFormat="1" applyFont="1" applyBorder="1" applyAlignment="1">
      <alignment horizontal="center" vertical="center" wrapText="1"/>
    </xf>
    <xf numFmtId="164" fontId="17" fillId="0" borderId="54" xfId="0" applyNumberFormat="1" applyFont="1" applyBorder="1" applyAlignment="1">
      <alignment horizontal="center" vertical="center"/>
    </xf>
    <xf numFmtId="164" fontId="17" fillId="0" borderId="79" xfId="0" applyNumberFormat="1" applyFont="1" applyBorder="1" applyAlignment="1">
      <alignment horizontal="center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64" fontId="17" fillId="0" borderId="82" xfId="0" applyNumberFormat="1" applyFont="1" applyBorder="1" applyAlignment="1">
      <alignment horizontal="center" vertical="center" shrinkToFit="1"/>
    </xf>
    <xf numFmtId="164" fontId="17" fillId="0" borderId="60" xfId="0" applyNumberFormat="1" applyFont="1" applyBorder="1" applyAlignment="1">
      <alignment horizontal="center" vertical="center" shrinkToFit="1"/>
    </xf>
    <xf numFmtId="164" fontId="17" fillId="0" borderId="43" xfId="0" applyNumberFormat="1" applyFont="1" applyBorder="1" applyAlignment="1" applyProtection="1">
      <alignment horizontal="center" vertical="center"/>
      <protection locked="0"/>
    </xf>
    <xf numFmtId="164" fontId="17" fillId="0" borderId="26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4" fontId="1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7" fillId="0" borderId="0" xfId="0" applyFont="1" applyAlignment="1">
      <alignment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64" fontId="17" fillId="0" borderId="0" xfId="0" applyNumberFormat="1" applyFont="1" applyAlignment="1" applyProtection="1">
      <alignment horizontal="center" vertical="center"/>
      <protection locked="0"/>
    </xf>
    <xf numFmtId="164" fontId="17" fillId="0" borderId="0" xfId="0" applyNumberFormat="1" applyFont="1" applyAlignment="1">
      <alignment horizontal="left" vertical="center"/>
    </xf>
    <xf numFmtId="164" fontId="15" fillId="0" borderId="82" xfId="0" applyNumberFormat="1" applyFont="1" applyBorder="1" applyAlignment="1" applyProtection="1">
      <alignment horizontal="center" vertical="center" shrinkToFit="1"/>
      <protection locked="0"/>
    </xf>
    <xf numFmtId="164" fontId="17" fillId="0" borderId="85" xfId="0" applyNumberFormat="1" applyFont="1" applyBorder="1" applyAlignment="1" applyProtection="1">
      <alignment horizontal="center" vertical="center" shrinkToFit="1"/>
      <protection locked="0"/>
    </xf>
    <xf numFmtId="164" fontId="38" fillId="0" borderId="43" xfId="0" applyNumberFormat="1" applyFont="1" applyBorder="1" applyAlignment="1">
      <alignment horizontal="center" vertical="center" wrapText="1" shrinkToFit="1"/>
    </xf>
    <xf numFmtId="164" fontId="38" fillId="0" borderId="43" xfId="0" applyNumberFormat="1" applyFont="1" applyBorder="1" applyAlignment="1">
      <alignment horizontal="center" vertical="center" shrinkToFit="1"/>
    </xf>
    <xf numFmtId="164" fontId="17" fillId="0" borderId="77" xfId="0" applyNumberFormat="1" applyFont="1" applyBorder="1" applyAlignment="1">
      <alignment horizontal="center" vertical="center" textRotation="255" shrinkToFit="1"/>
    </xf>
    <xf numFmtId="164" fontId="17" fillId="0" borderId="63" xfId="0" applyNumberFormat="1" applyFont="1" applyBorder="1" applyAlignment="1">
      <alignment horizontal="center" vertical="center" textRotation="255" shrinkToFit="1"/>
    </xf>
    <xf numFmtId="0" fontId="21" fillId="0" borderId="23" xfId="0" applyFont="1" applyBorder="1" applyAlignment="1">
      <alignment horizontal="distributed" vertical="center"/>
    </xf>
    <xf numFmtId="0" fontId="21" fillId="0" borderId="43" xfId="0" applyFont="1" applyBorder="1" applyAlignment="1">
      <alignment horizontal="distributed" vertical="center"/>
    </xf>
    <xf numFmtId="164" fontId="21" fillId="0" borderId="43" xfId="0" applyNumberFormat="1" applyFont="1" applyBorder="1" applyAlignment="1">
      <alignment horizontal="left" vertical="center"/>
    </xf>
    <xf numFmtId="164" fontId="21" fillId="0" borderId="26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21" fillId="0" borderId="39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86" xfId="0" applyFont="1" applyBorder="1" applyAlignment="1">
      <alignment horizontal="left" vertical="center" wrapText="1"/>
    </xf>
    <xf numFmtId="0" fontId="21" fillId="0" borderId="73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56" xfId="0" applyFont="1" applyBorder="1" applyAlignment="1" applyProtection="1">
      <alignment horizontal="left" vertical="top" wrapText="1"/>
      <protection locked="0"/>
    </xf>
    <xf numFmtId="0" fontId="21" fillId="0" borderId="57" xfId="0" applyFont="1" applyBorder="1" applyAlignment="1" applyProtection="1">
      <alignment horizontal="left" vertical="top" wrapText="1"/>
      <protection locked="0"/>
    </xf>
    <xf numFmtId="0" fontId="21" fillId="0" borderId="31" xfId="0" applyFont="1" applyBorder="1" applyAlignment="1" applyProtection="1">
      <alignment horizontal="left" vertical="top" wrapText="1"/>
      <protection locked="0"/>
    </xf>
    <xf numFmtId="0" fontId="21" fillId="0" borderId="24" xfId="0" applyFont="1" applyBorder="1" applyAlignment="1">
      <alignment horizontal="distributed" vertical="center"/>
    </xf>
    <xf numFmtId="0" fontId="21" fillId="0" borderId="44" xfId="0" applyFont="1" applyBorder="1" applyAlignment="1">
      <alignment horizontal="distributed" vertical="center"/>
    </xf>
    <xf numFmtId="164" fontId="12" fillId="0" borderId="41" xfId="0" applyNumberFormat="1" applyFont="1" applyBorder="1" applyAlignment="1">
      <alignment horizontal="center" vertical="center" wrapText="1" shrinkToFit="1"/>
    </xf>
    <xf numFmtId="164" fontId="12" fillId="0" borderId="41" xfId="0" applyNumberFormat="1" applyFont="1" applyBorder="1" applyAlignment="1">
      <alignment horizontal="center" vertical="center" shrinkToFit="1"/>
    </xf>
    <xf numFmtId="164" fontId="12" fillId="0" borderId="17" xfId="0" applyNumberFormat="1" applyFont="1" applyBorder="1" applyAlignment="1">
      <alignment horizontal="center" vertical="center" shrinkToFit="1"/>
    </xf>
    <xf numFmtId="164" fontId="12" fillId="0" borderId="0" xfId="0" applyNumberFormat="1" applyFont="1" applyAlignment="1">
      <alignment horizontal="center" vertical="center" shrinkToFit="1"/>
    </xf>
    <xf numFmtId="164" fontId="12" fillId="0" borderId="58" xfId="0" applyNumberFormat="1" applyFont="1" applyBorder="1" applyAlignment="1">
      <alignment horizontal="center" vertical="center" shrinkToFit="1"/>
    </xf>
    <xf numFmtId="164" fontId="12" fillId="0" borderId="77" xfId="0" applyNumberFormat="1" applyFont="1" applyBorder="1" applyAlignment="1">
      <alignment horizontal="center" vertical="center" shrinkToFit="1"/>
    </xf>
    <xf numFmtId="166" fontId="12" fillId="0" borderId="96" xfId="0" applyNumberFormat="1" applyFont="1" applyBorder="1" applyAlignment="1" applyProtection="1">
      <alignment horizontal="center" vertical="center" shrinkToFit="1"/>
      <protection locked="0"/>
    </xf>
    <xf numFmtId="166" fontId="12" fillId="0" borderId="94" xfId="0" applyNumberFormat="1" applyFont="1" applyBorder="1" applyAlignment="1" applyProtection="1">
      <alignment horizontal="center" vertical="center" shrinkToFit="1"/>
      <protection locked="0"/>
    </xf>
    <xf numFmtId="166" fontId="12" fillId="0" borderId="95" xfId="0" applyNumberFormat="1" applyFont="1" applyBorder="1" applyAlignment="1" applyProtection="1">
      <alignment horizontal="center" vertical="center" shrinkToFit="1"/>
      <protection locked="0"/>
    </xf>
    <xf numFmtId="165" fontId="12" fillId="0" borderId="97" xfId="0" applyNumberFormat="1" applyFont="1" applyBorder="1" applyAlignment="1">
      <alignment horizontal="center" vertical="center" shrinkToFit="1"/>
    </xf>
    <xf numFmtId="165" fontId="12" fillId="0" borderId="92" xfId="0" applyNumberFormat="1" applyFont="1" applyBorder="1" applyAlignment="1">
      <alignment horizontal="center" vertical="center" shrinkToFit="1"/>
    </xf>
    <xf numFmtId="165" fontId="12" fillId="0" borderId="98" xfId="0" applyNumberFormat="1" applyFont="1" applyBorder="1" applyAlignment="1">
      <alignment horizontal="center" vertical="center" shrinkToFit="1"/>
    </xf>
    <xf numFmtId="164" fontId="12" fillId="0" borderId="93" xfId="0" applyNumberFormat="1" applyFont="1" applyBorder="1" applyAlignment="1">
      <alignment horizontal="center" vertical="center" shrinkToFit="1"/>
    </xf>
    <xf numFmtId="164" fontId="12" fillId="0" borderId="94" xfId="0" applyNumberFormat="1" applyFont="1" applyBorder="1" applyAlignment="1">
      <alignment horizontal="center" vertical="center" shrinkToFit="1"/>
    </xf>
    <xf numFmtId="164" fontId="12" fillId="0" borderId="95" xfId="0" applyNumberFormat="1" applyFont="1" applyBorder="1" applyAlignment="1">
      <alignment horizontal="center" vertical="center" shrinkToFit="1"/>
    </xf>
    <xf numFmtId="164" fontId="12" fillId="0" borderId="96" xfId="0" applyNumberFormat="1" applyFont="1" applyBorder="1" applyAlignment="1">
      <alignment horizontal="center" vertical="center" shrinkToFit="1"/>
    </xf>
    <xf numFmtId="165" fontId="12" fillId="0" borderId="96" xfId="0" applyNumberFormat="1" applyFont="1" applyBorder="1" applyAlignment="1">
      <alignment horizontal="right" vertical="center" shrinkToFit="1"/>
    </xf>
    <xf numFmtId="165" fontId="12" fillId="0" borderId="94" xfId="0" applyNumberFormat="1" applyFont="1" applyBorder="1" applyAlignment="1">
      <alignment horizontal="right" vertical="center" shrinkToFit="1"/>
    </xf>
    <xf numFmtId="165" fontId="12" fillId="0" borderId="95" xfId="0" applyNumberFormat="1" applyFont="1" applyBorder="1" applyAlignment="1">
      <alignment horizontal="right" vertical="center" shrinkToFit="1"/>
    </xf>
    <xf numFmtId="164" fontId="12" fillId="0" borderId="91" xfId="0" applyNumberFormat="1" applyFont="1" applyBorder="1" applyAlignment="1">
      <alignment horizontal="center" vertical="center" wrapText="1" shrinkToFit="1"/>
    </xf>
    <xf numFmtId="164" fontId="12" fillId="0" borderId="40" xfId="0" applyNumberFormat="1" applyFont="1" applyBorder="1" applyAlignment="1">
      <alignment horizontal="center" vertical="center" shrinkToFit="1"/>
    </xf>
    <xf numFmtId="164" fontId="12" fillId="0" borderId="36" xfId="0" applyNumberFormat="1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 wrapText="1" shrinkToFit="1"/>
    </xf>
    <xf numFmtId="0" fontId="54" fillId="0" borderId="0" xfId="0" applyFont="1" applyAlignment="1">
      <alignment horizontal="center" vertical="center" shrinkToFit="1"/>
    </xf>
    <xf numFmtId="0" fontId="33" fillId="6" borderId="0" xfId="0" applyFont="1" applyFill="1" applyAlignment="1">
      <alignment horizontal="center" vertical="center" shrinkToFit="1"/>
    </xf>
    <xf numFmtId="165" fontId="12" fillId="0" borderId="39" xfId="0" applyNumberFormat="1" applyFont="1" applyBorder="1" applyAlignment="1">
      <alignment horizontal="right" vertical="center" shrinkToFit="1"/>
    </xf>
    <xf numFmtId="165" fontId="12" fillId="0" borderId="44" xfId="0" applyNumberFormat="1" applyFont="1" applyBorder="1" applyAlignment="1">
      <alignment horizontal="right" vertical="center" shrinkToFit="1"/>
    </xf>
    <xf numFmtId="168" fontId="12" fillId="0" borderId="39" xfId="0" applyNumberFormat="1" applyFont="1" applyBorder="1" applyAlignment="1">
      <alignment horizontal="center" vertical="center" shrinkToFit="1"/>
    </xf>
    <xf numFmtId="168" fontId="12" fillId="0" borderId="44" xfId="0" applyNumberFormat="1" applyFont="1" applyBorder="1" applyAlignment="1">
      <alignment horizontal="center" vertical="center" shrinkToFit="1"/>
    </xf>
    <xf numFmtId="165" fontId="12" fillId="0" borderId="39" xfId="0" applyNumberFormat="1" applyFont="1" applyBorder="1" applyAlignment="1">
      <alignment vertical="center" shrinkToFit="1"/>
    </xf>
    <xf numFmtId="165" fontId="12" fillId="0" borderId="25" xfId="0" applyNumberFormat="1" applyFont="1" applyBorder="1" applyAlignment="1">
      <alignment vertical="center" shrinkToFit="1"/>
    </xf>
    <xf numFmtId="165" fontId="12" fillId="0" borderId="44" xfId="0" applyNumberFormat="1" applyFont="1" applyBorder="1" applyAlignment="1">
      <alignment vertical="center" shrinkToFit="1"/>
    </xf>
    <xf numFmtId="165" fontId="12" fillId="0" borderId="27" xfId="0" applyNumberFormat="1" applyFont="1" applyBorder="1" applyAlignment="1">
      <alignment vertical="center" shrinkToFit="1"/>
    </xf>
    <xf numFmtId="164" fontId="12" fillId="0" borderId="16" xfId="0" applyNumberFormat="1" applyFont="1" applyBorder="1" applyAlignment="1">
      <alignment horizontal="center" vertical="center" shrinkToFit="1"/>
    </xf>
    <xf numFmtId="164" fontId="12" fillId="0" borderId="5" xfId="0" applyNumberFormat="1" applyFont="1" applyBorder="1" applyAlignment="1">
      <alignment horizontal="center" vertical="center" shrinkToFit="1"/>
    </xf>
    <xf numFmtId="164" fontId="12" fillId="0" borderId="65" xfId="0" applyNumberFormat="1" applyFont="1" applyBorder="1" applyAlignment="1">
      <alignment horizontal="center" vertical="center" shrinkToFit="1"/>
    </xf>
    <xf numFmtId="164" fontId="12" fillId="0" borderId="19" xfId="0" applyNumberFormat="1" applyFont="1" applyBorder="1" applyAlignment="1">
      <alignment horizontal="center" vertical="center" shrinkToFit="1"/>
    </xf>
    <xf numFmtId="164" fontId="12" fillId="0" borderId="20" xfId="0" applyNumberFormat="1" applyFont="1" applyBorder="1" applyAlignment="1">
      <alignment horizontal="center" vertical="center" shrinkToFit="1"/>
    </xf>
    <xf numFmtId="164" fontId="12" fillId="0" borderId="38" xfId="0" applyNumberFormat="1" applyFont="1" applyBorder="1" applyAlignment="1">
      <alignment horizontal="center" vertical="center" shrinkToFit="1"/>
    </xf>
    <xf numFmtId="164" fontId="12" fillId="0" borderId="56" xfId="0" applyNumberFormat="1" applyFont="1" applyBorder="1" applyAlignment="1">
      <alignment horizontal="center" vertical="center" shrinkToFit="1"/>
    </xf>
    <xf numFmtId="164" fontId="12" fillId="0" borderId="57" xfId="0" applyNumberFormat="1" applyFont="1" applyBorder="1" applyAlignment="1">
      <alignment horizontal="center" vertical="center" shrinkToFit="1"/>
    </xf>
    <xf numFmtId="164" fontId="12" fillId="0" borderId="89" xfId="0" applyNumberFormat="1" applyFont="1" applyBorder="1" applyAlignment="1">
      <alignment horizontal="center" vertical="center" shrinkToFit="1"/>
    </xf>
    <xf numFmtId="164" fontId="12" fillId="0" borderId="90" xfId="0" applyNumberFormat="1" applyFont="1" applyBorder="1" applyAlignment="1">
      <alignment horizontal="center" vertical="center" shrinkToFit="1"/>
    </xf>
    <xf numFmtId="164" fontId="12" fillId="0" borderId="31" xfId="0" applyNumberFormat="1" applyFont="1" applyBorder="1" applyAlignment="1">
      <alignment horizontal="center" vertical="center" shrinkToFit="1"/>
    </xf>
    <xf numFmtId="164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 shrinkToFit="1"/>
    </xf>
    <xf numFmtId="164" fontId="12" fillId="0" borderId="33" xfId="0" applyNumberFormat="1" applyFont="1" applyBorder="1" applyAlignment="1">
      <alignment horizontal="center" vertical="center" shrinkToFit="1"/>
    </xf>
    <xf numFmtId="164" fontId="12" fillId="0" borderId="24" xfId="0" applyNumberFormat="1" applyFont="1" applyBorder="1" applyAlignment="1">
      <alignment horizontal="center" vertical="center" shrinkToFit="1"/>
    </xf>
    <xf numFmtId="164" fontId="12" fillId="0" borderId="44" xfId="0" applyNumberFormat="1" applyFont="1" applyBorder="1" applyAlignment="1">
      <alignment horizontal="center" vertical="center" shrinkToFit="1"/>
    </xf>
    <xf numFmtId="165" fontId="12" fillId="0" borderId="41" xfId="0" applyNumberFormat="1" applyFont="1" applyBorder="1" applyAlignment="1">
      <alignment vertical="center" shrinkToFit="1"/>
    </xf>
    <xf numFmtId="165" fontId="12" fillId="0" borderId="42" xfId="0" applyNumberFormat="1" applyFont="1" applyBorder="1" applyAlignment="1">
      <alignment vertical="center" shrinkToFi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165" fontId="21" fillId="0" borderId="36" xfId="0" applyNumberFormat="1" applyFont="1" applyBorder="1" applyAlignment="1" applyProtection="1">
      <alignment horizontal="center" vertical="center" shrinkToFit="1"/>
      <protection locked="0"/>
    </xf>
    <xf numFmtId="165" fontId="21" fillId="0" borderId="43" xfId="0" applyNumberFormat="1" applyFont="1" applyBorder="1" applyAlignment="1" applyProtection="1">
      <alignment horizontal="center" vertical="center" shrinkToFit="1"/>
      <protection locked="0"/>
    </xf>
    <xf numFmtId="165" fontId="21" fillId="0" borderId="26" xfId="0" applyNumberFormat="1" applyFont="1" applyBorder="1" applyAlignment="1" applyProtection="1">
      <alignment horizontal="center" vertical="center" shrinkToFit="1"/>
      <protection locked="0"/>
    </xf>
    <xf numFmtId="0" fontId="21" fillId="0" borderId="23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164" fontId="21" fillId="0" borderId="36" xfId="0" applyNumberFormat="1" applyFont="1" applyBorder="1" applyAlignment="1" applyProtection="1">
      <alignment horizontal="center" vertical="center" shrinkToFit="1"/>
      <protection locked="0"/>
    </xf>
    <xf numFmtId="164" fontId="21" fillId="0" borderId="43" xfId="0" applyNumberFormat="1" applyFont="1" applyBorder="1" applyAlignment="1" applyProtection="1">
      <alignment horizontal="center" vertical="center" shrinkToFit="1"/>
      <protection locked="0"/>
    </xf>
    <xf numFmtId="164" fontId="21" fillId="0" borderId="74" xfId="0" applyNumberFormat="1" applyFont="1" applyBorder="1" applyAlignment="1" applyProtection="1">
      <alignment horizontal="center" vertical="center" shrinkToFit="1"/>
      <protection locked="0"/>
    </xf>
    <xf numFmtId="164" fontId="21" fillId="0" borderId="44" xfId="0" applyNumberFormat="1" applyFont="1" applyBorder="1" applyAlignment="1" applyProtection="1">
      <alignment horizontal="center" vertical="center" shrinkToFit="1"/>
      <protection locked="0"/>
    </xf>
    <xf numFmtId="164" fontId="21" fillId="0" borderId="26" xfId="0" applyNumberFormat="1" applyFont="1" applyBorder="1" applyAlignment="1" applyProtection="1">
      <alignment horizontal="center" vertical="center" shrinkToFit="1"/>
      <protection locked="0"/>
    </xf>
    <xf numFmtId="164" fontId="21" fillId="0" borderId="27" xfId="0" applyNumberFormat="1" applyFont="1" applyBorder="1" applyAlignment="1" applyProtection="1">
      <alignment horizontal="center" vertical="center" shrinkToFit="1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164" fontId="12" fillId="0" borderId="66" xfId="2" applyNumberFormat="1" applyFont="1" applyBorder="1" applyAlignment="1" applyProtection="1">
      <alignment horizontal="center" vertical="center"/>
      <protection locked="0"/>
    </xf>
    <xf numFmtId="164" fontId="12" fillId="0" borderId="54" xfId="2" applyNumberFormat="1" applyFont="1" applyBorder="1" applyAlignment="1" applyProtection="1">
      <alignment horizontal="center" vertical="center"/>
      <protection locked="0"/>
    </xf>
    <xf numFmtId="164" fontId="12" fillId="0" borderId="79" xfId="2" applyNumberFormat="1" applyFont="1" applyBorder="1" applyAlignment="1" applyProtection="1">
      <alignment horizontal="center" vertical="center"/>
      <protection locked="0"/>
    </xf>
    <xf numFmtId="164" fontId="12" fillId="0" borderId="35" xfId="2" applyNumberFormat="1" applyFont="1" applyBorder="1" applyAlignment="1" applyProtection="1">
      <alignment horizontal="center" vertical="center"/>
      <protection locked="0"/>
    </xf>
    <xf numFmtId="164" fontId="12" fillId="0" borderId="67" xfId="2" applyNumberFormat="1" applyFont="1" applyBorder="1" applyAlignment="1" applyProtection="1">
      <alignment horizontal="center" vertical="center"/>
      <protection locked="0"/>
    </xf>
    <xf numFmtId="164" fontId="12" fillId="0" borderId="34" xfId="2" applyNumberFormat="1" applyFont="1" applyBorder="1" applyAlignment="1" applyProtection="1">
      <alignment horizontal="center" vertical="center"/>
      <protection locked="0"/>
    </xf>
    <xf numFmtId="165" fontId="21" fillId="0" borderId="82" xfId="2" applyNumberFormat="1" applyFont="1" applyBorder="1" applyAlignment="1" applyProtection="1">
      <alignment horizontal="center" vertical="center"/>
      <protection locked="0"/>
    </xf>
    <xf numFmtId="165" fontId="21" fillId="0" borderId="54" xfId="2" applyNumberFormat="1" applyFont="1" applyBorder="1" applyAlignment="1" applyProtection="1">
      <alignment horizontal="center" vertical="center"/>
      <protection locked="0"/>
    </xf>
    <xf numFmtId="165" fontId="21" fillId="0" borderId="55" xfId="2" applyNumberFormat="1" applyFont="1" applyBorder="1" applyAlignment="1" applyProtection="1">
      <alignment horizontal="center" vertical="center"/>
      <protection locked="0"/>
    </xf>
    <xf numFmtId="165" fontId="21" fillId="0" borderId="85" xfId="2" applyNumberFormat="1" applyFont="1" applyBorder="1" applyAlignment="1" applyProtection="1">
      <alignment horizontal="center" vertical="center"/>
      <protection locked="0"/>
    </xf>
    <xf numFmtId="165" fontId="21" fillId="0" borderId="67" xfId="2" applyNumberFormat="1" applyFont="1" applyBorder="1" applyAlignment="1" applyProtection="1">
      <alignment horizontal="center" vertical="center"/>
      <protection locked="0"/>
    </xf>
    <xf numFmtId="165" fontId="21" fillId="0" borderId="68" xfId="2" applyNumberFormat="1" applyFont="1" applyBorder="1" applyAlignment="1" applyProtection="1">
      <alignment horizontal="center" vertical="center"/>
      <protection locked="0"/>
    </xf>
    <xf numFmtId="164" fontId="12" fillId="0" borderId="17" xfId="0" applyNumberFormat="1" applyFont="1" applyBorder="1" applyAlignment="1">
      <alignment vertical="center" wrapText="1"/>
    </xf>
    <xf numFmtId="164" fontId="12" fillId="0" borderId="0" xfId="0" applyNumberFormat="1" applyFont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164" fontId="12" fillId="0" borderId="19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horizontal="right" vertical="center"/>
    </xf>
    <xf numFmtId="164" fontId="12" fillId="0" borderId="21" xfId="0" applyNumberFormat="1" applyFont="1" applyBorder="1" applyAlignment="1">
      <alignment horizontal="right" vertical="center"/>
    </xf>
    <xf numFmtId="164" fontId="12" fillId="0" borderId="33" xfId="0" applyNumberFormat="1" applyFont="1" applyBorder="1" applyAlignment="1">
      <alignment horizontal="center" vertical="center"/>
    </xf>
    <xf numFmtId="164" fontId="12" fillId="0" borderId="41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64" fontId="12" fillId="0" borderId="43" xfId="0" applyNumberFormat="1" applyFont="1" applyBorder="1" applyAlignment="1">
      <alignment horizontal="center" vertical="center"/>
    </xf>
    <xf numFmtId="164" fontId="12" fillId="0" borderId="42" xfId="0" applyNumberFormat="1" applyFont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 wrapText="1"/>
    </xf>
    <xf numFmtId="164" fontId="13" fillId="0" borderId="43" xfId="0" applyNumberFormat="1" applyFont="1" applyBorder="1" applyAlignment="1">
      <alignment horizontal="center" vertical="center"/>
    </xf>
    <xf numFmtId="164" fontId="13" fillId="0" borderId="24" xfId="0" applyNumberFormat="1" applyFont="1" applyBorder="1" applyAlignment="1">
      <alignment horizontal="center" vertical="center"/>
    </xf>
    <xf numFmtId="164" fontId="13" fillId="0" borderId="44" xfId="0" applyNumberFormat="1" applyFont="1" applyBorder="1" applyAlignment="1">
      <alignment horizontal="center" vertical="center"/>
    </xf>
    <xf numFmtId="164" fontId="12" fillId="0" borderId="54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0" fontId="12" fillId="0" borderId="82" xfId="0" applyFont="1" applyBorder="1" applyAlignment="1" applyProtection="1">
      <alignment horizontal="center" vertical="center"/>
      <protection locked="0"/>
    </xf>
    <xf numFmtId="0" fontId="12" fillId="0" borderId="60" xfId="0" applyFont="1" applyBorder="1" applyAlignment="1" applyProtection="1">
      <alignment horizontal="center" vertical="center"/>
      <protection locked="0"/>
    </xf>
    <xf numFmtId="164" fontId="12" fillId="0" borderId="5" xfId="0" applyNumberFormat="1" applyFont="1" applyBorder="1" applyAlignment="1">
      <alignment horizontal="right" vertical="center" shrinkToFit="1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164" fontId="12" fillId="0" borderId="16" xfId="2" applyNumberFormat="1" applyFont="1" applyBorder="1" applyAlignment="1">
      <alignment horizontal="center" vertical="center"/>
    </xf>
    <xf numFmtId="164" fontId="12" fillId="0" borderId="5" xfId="2" applyNumberFormat="1" applyFont="1" applyBorder="1" applyAlignment="1">
      <alignment horizontal="center" vertical="center"/>
    </xf>
    <xf numFmtId="164" fontId="12" fillId="0" borderId="2" xfId="2" applyNumberFormat="1" applyFont="1" applyBorder="1" applyAlignment="1">
      <alignment horizontal="center" vertical="center"/>
    </xf>
    <xf numFmtId="164" fontId="12" fillId="0" borderId="35" xfId="2" applyNumberFormat="1" applyFont="1" applyBorder="1" applyAlignment="1">
      <alignment horizontal="center" vertical="center"/>
    </xf>
    <xf numFmtId="164" fontId="12" fillId="0" borderId="67" xfId="2" applyNumberFormat="1" applyFont="1" applyBorder="1" applyAlignment="1">
      <alignment horizontal="center" vertical="center"/>
    </xf>
    <xf numFmtId="164" fontId="12" fillId="0" borderId="68" xfId="2" applyNumberFormat="1" applyFont="1" applyBorder="1" applyAlignment="1">
      <alignment horizontal="center" vertical="center"/>
    </xf>
    <xf numFmtId="167" fontId="12" fillId="0" borderId="16" xfId="2" applyNumberFormat="1" applyFont="1" applyBorder="1" applyAlignment="1">
      <alignment horizontal="right" vertical="center"/>
    </xf>
    <xf numFmtId="167" fontId="12" fillId="0" borderId="5" xfId="2" applyNumberFormat="1" applyFont="1" applyBorder="1" applyAlignment="1">
      <alignment horizontal="right" vertical="center"/>
    </xf>
    <xf numFmtId="167" fontId="12" fillId="0" borderId="35" xfId="2" applyNumberFormat="1" applyFont="1" applyBorder="1" applyAlignment="1">
      <alignment horizontal="right" vertical="center"/>
    </xf>
    <xf numFmtId="167" fontId="12" fillId="0" borderId="67" xfId="2" applyNumberFormat="1" applyFont="1" applyBorder="1" applyAlignment="1">
      <alignment horizontal="right" vertical="center"/>
    </xf>
    <xf numFmtId="0" fontId="12" fillId="0" borderId="5" xfId="2" applyFont="1" applyBorder="1" applyAlignment="1" applyProtection="1">
      <alignment horizontal="center" vertical="center"/>
      <protection locked="0"/>
    </xf>
    <xf numFmtId="0" fontId="12" fillId="0" borderId="67" xfId="2" applyFont="1" applyBorder="1" applyAlignment="1" applyProtection="1">
      <alignment horizontal="center" vertical="center"/>
      <protection locked="0"/>
    </xf>
    <xf numFmtId="167" fontId="12" fillId="0" borderId="5" xfId="2" applyNumberFormat="1" applyFont="1" applyBorder="1" applyAlignment="1">
      <alignment horizontal="center" vertical="center"/>
    </xf>
    <xf numFmtId="167" fontId="12" fillId="0" borderId="67" xfId="2" applyNumberFormat="1" applyFont="1" applyBorder="1" applyAlignment="1">
      <alignment horizontal="center" vertical="center"/>
    </xf>
    <xf numFmtId="164" fontId="12" fillId="0" borderId="66" xfId="2" applyNumberFormat="1" applyFont="1" applyBorder="1" applyAlignment="1">
      <alignment horizontal="center" vertical="center"/>
    </xf>
    <xf numFmtId="164" fontId="12" fillId="0" borderId="54" xfId="2" applyNumberFormat="1" applyFont="1" applyBorder="1" applyAlignment="1">
      <alignment horizontal="center" vertical="center"/>
    </xf>
    <xf numFmtId="164" fontId="12" fillId="0" borderId="55" xfId="2" applyNumberFormat="1" applyFont="1" applyBorder="1" applyAlignment="1">
      <alignment horizontal="center" vertical="center"/>
    </xf>
    <xf numFmtId="164" fontId="12" fillId="0" borderId="17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164" fontId="12" fillId="0" borderId="18" xfId="2" applyNumberFormat="1" applyFont="1" applyBorder="1" applyAlignment="1">
      <alignment horizontal="center" vertical="center"/>
    </xf>
    <xf numFmtId="164" fontId="12" fillId="0" borderId="66" xfId="2" applyNumberFormat="1" applyFont="1" applyBorder="1" applyAlignment="1" applyProtection="1">
      <alignment horizontal="center" vertical="center" wrapText="1"/>
      <protection locked="0"/>
    </xf>
    <xf numFmtId="164" fontId="12" fillId="0" borderId="54" xfId="2" applyNumberFormat="1" applyFont="1" applyBorder="1" applyAlignment="1" applyProtection="1">
      <alignment horizontal="center" vertical="center" wrapText="1"/>
      <protection locked="0"/>
    </xf>
    <xf numFmtId="164" fontId="12" fillId="0" borderId="55" xfId="2" applyNumberFormat="1" applyFont="1" applyBorder="1" applyAlignment="1" applyProtection="1">
      <alignment horizontal="center" vertical="center" wrapText="1"/>
      <protection locked="0"/>
    </xf>
    <xf numFmtId="164" fontId="12" fillId="0" borderId="17" xfId="2" applyNumberFormat="1" applyFont="1" applyBorder="1" applyAlignment="1" applyProtection="1">
      <alignment horizontal="center" vertical="center" wrapText="1"/>
      <protection locked="0"/>
    </xf>
    <xf numFmtId="164" fontId="12" fillId="0" borderId="0" xfId="2" applyNumberFormat="1" applyFont="1" applyAlignment="1" applyProtection="1">
      <alignment horizontal="center" vertical="center" wrapText="1"/>
      <protection locked="0"/>
    </xf>
    <xf numFmtId="164" fontId="12" fillId="0" borderId="18" xfId="2" applyNumberFormat="1" applyFont="1" applyBorder="1" applyAlignment="1" applyProtection="1">
      <alignment horizontal="center" vertical="center" wrapText="1"/>
      <protection locked="0"/>
    </xf>
    <xf numFmtId="164" fontId="12" fillId="0" borderId="35" xfId="2" applyNumberFormat="1" applyFont="1" applyBorder="1" applyAlignment="1" applyProtection="1">
      <alignment horizontal="center" vertical="center" wrapText="1"/>
      <protection locked="0"/>
    </xf>
    <xf numFmtId="164" fontId="12" fillId="0" borderId="67" xfId="2" applyNumberFormat="1" applyFont="1" applyBorder="1" applyAlignment="1" applyProtection="1">
      <alignment horizontal="center" vertical="center" wrapText="1"/>
      <protection locked="0"/>
    </xf>
    <xf numFmtId="164" fontId="12" fillId="0" borderId="68" xfId="2" applyNumberFormat="1" applyFont="1" applyBorder="1" applyAlignment="1" applyProtection="1">
      <alignment horizontal="center" vertical="center" wrapText="1"/>
      <protection locked="0"/>
    </xf>
    <xf numFmtId="164" fontId="12" fillId="0" borderId="66" xfId="2" applyNumberFormat="1" applyFont="1" applyBorder="1" applyAlignment="1">
      <alignment horizontal="center" vertical="center" wrapText="1"/>
    </xf>
    <xf numFmtId="164" fontId="12" fillId="0" borderId="54" xfId="2" applyNumberFormat="1" applyFont="1" applyBorder="1" applyAlignment="1">
      <alignment horizontal="center" vertical="center" wrapText="1"/>
    </xf>
    <xf numFmtId="164" fontId="12" fillId="0" borderId="55" xfId="2" applyNumberFormat="1" applyFont="1" applyBorder="1" applyAlignment="1">
      <alignment horizontal="center" vertical="center" wrapText="1"/>
    </xf>
    <xf numFmtId="164" fontId="12" fillId="0" borderId="17" xfId="2" applyNumberFormat="1" applyFont="1" applyBorder="1" applyAlignment="1">
      <alignment horizontal="center" vertical="center" wrapText="1"/>
    </xf>
    <xf numFmtId="164" fontId="12" fillId="0" borderId="0" xfId="2" applyNumberFormat="1" applyFont="1" applyAlignment="1">
      <alignment horizontal="center" vertical="center" wrapText="1"/>
    </xf>
    <xf numFmtId="164" fontId="12" fillId="0" borderId="18" xfId="2" applyNumberFormat="1" applyFont="1" applyBorder="1" applyAlignment="1">
      <alignment horizontal="center" vertical="center" wrapText="1"/>
    </xf>
    <xf numFmtId="164" fontId="12" fillId="0" borderId="19" xfId="2" applyNumberFormat="1" applyFont="1" applyBorder="1" applyAlignment="1">
      <alignment horizontal="center" vertical="center" wrapText="1"/>
    </xf>
    <xf numFmtId="164" fontId="12" fillId="0" borderId="20" xfId="2" applyNumberFormat="1" applyFont="1" applyBorder="1" applyAlignment="1">
      <alignment horizontal="center" vertical="center" wrapText="1"/>
    </xf>
    <xf numFmtId="164" fontId="12" fillId="0" borderId="21" xfId="2" applyNumberFormat="1" applyFont="1" applyBorder="1" applyAlignment="1">
      <alignment horizontal="center" vertical="center" wrapText="1"/>
    </xf>
    <xf numFmtId="49" fontId="12" fillId="0" borderId="54" xfId="2" applyNumberFormat="1" applyFont="1" applyBorder="1" applyAlignment="1" applyProtection="1">
      <alignment horizontal="center" vertical="center"/>
      <protection locked="0"/>
    </xf>
    <xf numFmtId="165" fontId="12" fillId="0" borderId="1" xfId="0" applyNumberFormat="1" applyFont="1" applyBorder="1" applyAlignment="1">
      <alignment horizontal="left" vertical="center" wrapText="1" shrinkToFit="1"/>
    </xf>
    <xf numFmtId="165" fontId="12" fillId="0" borderId="5" xfId="0" applyNumberFormat="1" applyFont="1" applyBorder="1" applyAlignment="1">
      <alignment horizontal="left" vertical="center" wrapText="1" shrinkToFit="1"/>
    </xf>
    <xf numFmtId="165" fontId="12" fillId="0" borderId="2" xfId="0" applyNumberFormat="1" applyFont="1" applyBorder="1" applyAlignment="1">
      <alignment horizontal="left" vertical="center" wrapText="1" shrinkToFit="1"/>
    </xf>
    <xf numFmtId="165" fontId="12" fillId="0" borderId="59" xfId="0" applyNumberFormat="1" applyFont="1" applyBorder="1" applyAlignment="1">
      <alignment horizontal="left" vertical="center" wrapText="1" shrinkToFit="1"/>
    </xf>
    <xf numFmtId="165" fontId="12" fillId="0" borderId="0" xfId="0" applyNumberFormat="1" applyFont="1" applyAlignment="1">
      <alignment horizontal="left" vertical="center" wrapText="1" shrinkToFit="1"/>
    </xf>
    <xf numFmtId="165" fontId="12" fillId="0" borderId="18" xfId="0" applyNumberFormat="1" applyFont="1" applyBorder="1" applyAlignment="1">
      <alignment horizontal="left" vertical="center" wrapText="1" shrinkToFit="1"/>
    </xf>
    <xf numFmtId="165" fontId="12" fillId="0" borderId="60" xfId="0" applyNumberFormat="1" applyFont="1" applyBorder="1" applyAlignment="1">
      <alignment horizontal="left" vertical="center" wrapText="1" shrinkToFit="1"/>
    </xf>
    <xf numFmtId="165" fontId="12" fillId="0" borderId="20" xfId="0" applyNumberFormat="1" applyFont="1" applyBorder="1" applyAlignment="1">
      <alignment horizontal="left" vertical="center" wrapText="1" shrinkToFit="1"/>
    </xf>
    <xf numFmtId="165" fontId="12" fillId="0" borderId="21" xfId="0" applyNumberFormat="1" applyFont="1" applyBorder="1" applyAlignment="1">
      <alignment horizontal="left" vertical="center" wrapText="1" shrinkToFit="1"/>
    </xf>
    <xf numFmtId="164" fontId="12" fillId="0" borderId="19" xfId="2" applyNumberFormat="1" applyFont="1" applyBorder="1" applyAlignment="1" applyProtection="1">
      <alignment horizontal="center" vertical="center" wrapText="1"/>
      <protection locked="0"/>
    </xf>
    <xf numFmtId="164" fontId="12" fillId="0" borderId="20" xfId="2" applyNumberFormat="1" applyFont="1" applyBorder="1" applyAlignment="1" applyProtection="1">
      <alignment horizontal="center" vertical="center" wrapText="1"/>
      <protection locked="0"/>
    </xf>
    <xf numFmtId="164" fontId="12" fillId="0" borderId="21" xfId="2" applyNumberFormat="1" applyFont="1" applyBorder="1" applyAlignment="1" applyProtection="1">
      <alignment horizontal="center" vertical="center" wrapText="1"/>
      <protection locked="0"/>
    </xf>
    <xf numFmtId="164" fontId="12" fillId="0" borderId="35" xfId="2" applyNumberFormat="1" applyFont="1" applyBorder="1" applyAlignment="1">
      <alignment horizontal="center" vertical="center" wrapText="1"/>
    </xf>
    <xf numFmtId="164" fontId="12" fillId="0" borderId="67" xfId="2" applyNumberFormat="1" applyFont="1" applyBorder="1" applyAlignment="1">
      <alignment horizontal="center" vertical="center" wrapText="1"/>
    </xf>
    <xf numFmtId="164" fontId="12" fillId="0" borderId="68" xfId="2" applyNumberFormat="1" applyFont="1" applyBorder="1" applyAlignment="1">
      <alignment horizontal="center" vertical="center" wrapText="1"/>
    </xf>
    <xf numFmtId="0" fontId="12" fillId="0" borderId="7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91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164" fontId="21" fillId="0" borderId="16" xfId="0" applyNumberFormat="1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left" vertical="center" shrinkToFit="1"/>
      <protection locked="0"/>
    </xf>
    <xf numFmtId="0" fontId="21" fillId="0" borderId="65" xfId="0" applyFont="1" applyBorder="1" applyAlignment="1" applyProtection="1">
      <alignment horizontal="left" vertical="center" shrinkToFit="1"/>
      <protection locked="0"/>
    </xf>
    <xf numFmtId="0" fontId="21" fillId="0" borderId="35" xfId="0" applyFont="1" applyBorder="1" applyAlignment="1" applyProtection="1">
      <alignment horizontal="left" vertical="center" shrinkToFit="1"/>
      <protection locked="0"/>
    </xf>
    <xf numFmtId="0" fontId="21" fillId="0" borderId="67" xfId="0" applyFont="1" applyBorder="1" applyAlignment="1" applyProtection="1">
      <alignment horizontal="left" vertical="center" shrinkToFit="1"/>
      <protection locked="0"/>
    </xf>
    <xf numFmtId="0" fontId="21" fillId="0" borderId="34" xfId="0" applyFont="1" applyBorder="1" applyAlignment="1" applyProtection="1">
      <alignment horizontal="left" vertical="center" shrinkToFit="1"/>
      <protection locked="0"/>
    </xf>
    <xf numFmtId="164" fontId="21" fillId="0" borderId="1" xfId="0" applyNumberFormat="1" applyFont="1" applyBorder="1" applyAlignment="1" applyProtection="1">
      <alignment horizontal="left" vertical="center" shrinkToFit="1"/>
      <protection locked="0"/>
    </xf>
    <xf numFmtId="0" fontId="21" fillId="0" borderId="85" xfId="0" applyFont="1" applyBorder="1" applyAlignment="1" applyProtection="1">
      <alignment horizontal="left" vertical="center" shrinkToFit="1"/>
      <protection locked="0"/>
    </xf>
    <xf numFmtId="164" fontId="21" fillId="0" borderId="41" xfId="0" applyNumberFormat="1" applyFont="1" applyBorder="1" applyAlignment="1" applyProtection="1">
      <alignment horizontal="center" vertical="center" shrinkToFit="1"/>
      <protection locked="0"/>
    </xf>
    <xf numFmtId="164" fontId="21" fillId="0" borderId="42" xfId="0" applyNumberFormat="1" applyFont="1" applyBorder="1" applyAlignment="1" applyProtection="1">
      <alignment horizontal="center" vertical="center" shrinkToFit="1"/>
      <protection locked="0"/>
    </xf>
    <xf numFmtId="0" fontId="4" fillId="0" borderId="76" xfId="1" applyFont="1" applyBorder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32" fillId="6" borderId="20" xfId="1" applyFont="1" applyFill="1" applyBorder="1" applyAlignment="1">
      <alignment horizontal="center" vertical="center" shrinkToFit="1"/>
    </xf>
    <xf numFmtId="0" fontId="4" fillId="0" borderId="80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164" fontId="4" fillId="0" borderId="80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81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164" fontId="48" fillId="0" borderId="72" xfId="1" applyNumberFormat="1" applyFont="1" applyBorder="1" applyAlignment="1">
      <alignment horizontal="center" vertical="center"/>
    </xf>
    <xf numFmtId="164" fontId="48" fillId="0" borderId="73" xfId="1" applyNumberFormat="1" applyFont="1" applyBorder="1" applyAlignment="1">
      <alignment horizontal="center" vertical="center"/>
    </xf>
    <xf numFmtId="164" fontId="48" fillId="0" borderId="7" xfId="1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textRotation="255" shrinkToFit="1"/>
    </xf>
    <xf numFmtId="0" fontId="21" fillId="0" borderId="2" xfId="0" applyFont="1" applyBorder="1" applyAlignment="1">
      <alignment horizontal="center" vertical="center" textRotation="255" shrinkToFit="1"/>
    </xf>
    <xf numFmtId="0" fontId="21" fillId="0" borderId="17" xfId="0" applyFont="1" applyBorder="1" applyAlignment="1">
      <alignment horizontal="center" vertical="center" textRotation="255" shrinkToFit="1"/>
    </xf>
    <xf numFmtId="0" fontId="21" fillId="0" borderId="18" xfId="0" applyFont="1" applyBorder="1" applyAlignment="1">
      <alignment horizontal="center" vertical="center" textRotation="255" shrinkToFit="1"/>
    </xf>
    <xf numFmtId="0" fontId="21" fillId="0" borderId="19" xfId="0" applyFont="1" applyBorder="1" applyAlignment="1">
      <alignment horizontal="center" vertical="center" textRotation="255" shrinkToFit="1"/>
    </xf>
    <xf numFmtId="0" fontId="21" fillId="0" borderId="21" xfId="0" applyFont="1" applyBorder="1" applyAlignment="1">
      <alignment horizontal="center" vertical="center" textRotation="255" shrinkToFit="1"/>
    </xf>
    <xf numFmtId="0" fontId="21" fillId="0" borderId="5" xfId="0" applyFont="1" applyBorder="1" applyAlignment="1">
      <alignment horizontal="center" vertical="center" textRotation="255" wrapText="1" shrinkToFit="1"/>
    </xf>
    <xf numFmtId="0" fontId="21" fillId="0" borderId="5" xfId="0" applyFont="1" applyBorder="1" applyAlignment="1">
      <alignment horizontal="center" vertical="center" textRotation="255" shrinkToFit="1"/>
    </xf>
    <xf numFmtId="0" fontId="21" fillId="0" borderId="0" xfId="0" applyFont="1" applyAlignment="1">
      <alignment horizontal="center" vertical="center" textRotation="255" shrinkToFit="1"/>
    </xf>
    <xf numFmtId="0" fontId="21" fillId="0" borderId="20" xfId="0" applyFont="1" applyBorder="1" applyAlignment="1">
      <alignment horizontal="center" vertical="center" textRotation="255" shrinkToFit="1"/>
    </xf>
    <xf numFmtId="0" fontId="20" fillId="0" borderId="5" xfId="0" applyFont="1" applyBorder="1" applyAlignment="1">
      <alignment horizontal="left" vertical="top" wrapText="1" shrinkToFit="1"/>
    </xf>
    <xf numFmtId="0" fontId="20" fillId="0" borderId="5" xfId="0" applyFont="1" applyBorder="1" applyAlignment="1">
      <alignment horizontal="left" vertical="top" shrinkToFit="1"/>
    </xf>
    <xf numFmtId="0" fontId="20" fillId="0" borderId="0" xfId="0" applyFont="1" applyAlignment="1">
      <alignment horizontal="left" vertical="top" shrinkToFit="1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20" xfId="0" applyFont="1" applyBorder="1" applyAlignment="1" applyProtection="1">
      <alignment horizontal="center" vertical="center" shrinkToFit="1"/>
      <protection locked="0"/>
    </xf>
    <xf numFmtId="0" fontId="21" fillId="0" borderId="65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left" vertical="top" wrapText="1" shrinkToFit="1"/>
    </xf>
    <xf numFmtId="0" fontId="21" fillId="0" borderId="5" xfId="0" applyFont="1" applyBorder="1" applyAlignment="1">
      <alignment horizontal="left" vertical="top" shrinkToFit="1"/>
    </xf>
    <xf numFmtId="0" fontId="21" fillId="0" borderId="0" xfId="0" applyFont="1" applyAlignment="1">
      <alignment horizontal="left" vertical="top" shrinkToFit="1"/>
    </xf>
    <xf numFmtId="0" fontId="21" fillId="0" borderId="0" xfId="0" applyFont="1" applyAlignment="1">
      <alignment horizontal="left" vertical="top" wrapText="1" shrinkToFit="1"/>
    </xf>
    <xf numFmtId="0" fontId="21" fillId="0" borderId="20" xfId="0" applyFont="1" applyBorder="1" applyAlignment="1">
      <alignment horizontal="left" vertical="top" shrinkToFit="1"/>
    </xf>
    <xf numFmtId="0" fontId="56" fillId="0" borderId="0" xfId="0" applyFont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164" fontId="21" fillId="0" borderId="1" xfId="0" applyNumberFormat="1" applyFont="1" applyBorder="1" applyAlignment="1">
      <alignment horizontal="center" vertical="center" shrinkToFit="1"/>
    </xf>
    <xf numFmtId="164" fontId="21" fillId="0" borderId="5" xfId="0" applyNumberFormat="1" applyFont="1" applyBorder="1" applyAlignment="1">
      <alignment horizontal="center" vertical="center" shrinkToFit="1"/>
    </xf>
    <xf numFmtId="164" fontId="21" fillId="0" borderId="2" xfId="0" applyNumberFormat="1" applyFont="1" applyBorder="1" applyAlignment="1">
      <alignment horizontal="center" vertical="center" shrinkToFit="1"/>
    </xf>
    <xf numFmtId="164" fontId="21" fillId="0" borderId="59" xfId="0" applyNumberFormat="1" applyFont="1" applyBorder="1" applyAlignment="1">
      <alignment horizontal="center" vertical="center" shrinkToFit="1"/>
    </xf>
    <xf numFmtId="164" fontId="21" fillId="0" borderId="0" xfId="0" applyNumberFormat="1" applyFont="1" applyAlignment="1">
      <alignment horizontal="center" vertical="center" shrinkToFit="1"/>
    </xf>
    <xf numFmtId="164" fontId="21" fillId="0" borderId="18" xfId="0" applyNumberFormat="1" applyFont="1" applyBorder="1" applyAlignment="1">
      <alignment horizontal="center" vertical="center" shrinkToFit="1"/>
    </xf>
    <xf numFmtId="164" fontId="21" fillId="0" borderId="1" xfId="0" applyNumberFormat="1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164" fontId="21" fillId="0" borderId="60" xfId="0" applyNumberFormat="1" applyFont="1" applyBorder="1" applyAlignment="1">
      <alignment horizontal="center" vertical="center"/>
    </xf>
    <xf numFmtId="164" fontId="21" fillId="0" borderId="20" xfId="0" applyNumberFormat="1" applyFont="1" applyBorder="1" applyAlignment="1">
      <alignment horizontal="center" vertical="center"/>
    </xf>
    <xf numFmtId="164" fontId="21" fillId="0" borderId="21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164" fontId="21" fillId="0" borderId="65" xfId="0" applyNumberFormat="1" applyFont="1" applyBorder="1" applyAlignment="1">
      <alignment horizontal="center" vertical="center"/>
    </xf>
    <xf numFmtId="164" fontId="21" fillId="0" borderId="38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shrinkToFit="1"/>
    </xf>
    <xf numFmtId="164" fontId="28" fillId="0" borderId="5" xfId="0" applyNumberFormat="1" applyFont="1" applyBorder="1" applyAlignment="1">
      <alignment horizontal="center" vertical="center" shrinkToFit="1"/>
    </xf>
    <xf numFmtId="164" fontId="28" fillId="0" borderId="2" xfId="0" applyNumberFormat="1" applyFont="1" applyBorder="1" applyAlignment="1">
      <alignment horizontal="center" vertical="center" shrinkToFit="1"/>
    </xf>
    <xf numFmtId="164" fontId="28" fillId="0" borderId="59" xfId="0" applyNumberFormat="1" applyFont="1" applyBorder="1" applyAlignment="1">
      <alignment horizontal="center" vertical="center" shrinkToFit="1"/>
    </xf>
    <xf numFmtId="164" fontId="28" fillId="0" borderId="0" xfId="0" applyNumberFormat="1" applyFont="1" applyAlignment="1">
      <alignment horizontal="center" vertical="center" shrinkToFit="1"/>
    </xf>
    <xf numFmtId="164" fontId="28" fillId="0" borderId="18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52" fillId="11" borderId="1" xfId="0" applyFont="1" applyFill="1" applyBorder="1" applyAlignment="1">
      <alignment horizontal="center" vertical="center" wrapText="1"/>
    </xf>
    <xf numFmtId="0" fontId="52" fillId="11" borderId="5" xfId="0" applyFont="1" applyFill="1" applyBorder="1" applyAlignment="1">
      <alignment horizontal="center" vertical="center"/>
    </xf>
    <xf numFmtId="0" fontId="52" fillId="11" borderId="2" xfId="0" applyFont="1" applyFill="1" applyBorder="1" applyAlignment="1">
      <alignment horizontal="center" vertical="center"/>
    </xf>
    <xf numFmtId="0" fontId="52" fillId="11" borderId="60" xfId="0" applyFont="1" applyFill="1" applyBorder="1" applyAlignment="1">
      <alignment horizontal="center" vertical="center"/>
    </xf>
    <xf numFmtId="0" fontId="52" fillId="11" borderId="20" xfId="0" applyFont="1" applyFill="1" applyBorder="1" applyAlignment="1">
      <alignment horizontal="center" vertical="center"/>
    </xf>
    <xf numFmtId="0" fontId="52" fillId="11" borderId="21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60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6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45" xfId="0" applyFont="1" applyBorder="1" applyAlignment="1" applyProtection="1">
      <alignment horizontal="center" vertical="center" shrinkToFit="1"/>
      <protection locked="0"/>
    </xf>
    <xf numFmtId="0" fontId="21" fillId="0" borderId="63" xfId="0" applyFont="1" applyBorder="1" applyAlignment="1" applyProtection="1">
      <alignment horizontal="center" vertical="center" shrinkToFit="1"/>
      <protection locked="0"/>
    </xf>
    <xf numFmtId="0" fontId="29" fillId="0" borderId="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shrinkToFit="1"/>
    </xf>
    <xf numFmtId="164" fontId="21" fillId="0" borderId="0" xfId="0" applyNumberFormat="1" applyFont="1" applyAlignment="1">
      <alignment horizontal="center" vertical="top" shrinkToFit="1"/>
    </xf>
    <xf numFmtId="0" fontId="21" fillId="0" borderId="0" xfId="0" applyFont="1" applyAlignment="1">
      <alignment vertical="top" wrapText="1" shrinkToFit="1"/>
    </xf>
    <xf numFmtId="0" fontId="3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center" vertical="top" shrinkToFit="1"/>
      <protection locked="0"/>
    </xf>
    <xf numFmtId="0" fontId="31" fillId="0" borderId="0" xfId="0" applyFont="1" applyAlignment="1">
      <alignment horizontal="left" vertical="center" shrinkToFit="1"/>
    </xf>
    <xf numFmtId="0" fontId="21" fillId="0" borderId="0" xfId="0" applyFont="1" applyAlignment="1" applyProtection="1">
      <alignment horizontal="center" vertical="center" shrinkToFit="1"/>
      <protection locked="0"/>
    </xf>
    <xf numFmtId="0" fontId="28" fillId="0" borderId="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shrinkToFit="1"/>
    </xf>
    <xf numFmtId="0" fontId="57" fillId="0" borderId="0" xfId="0" applyFont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164" fontId="21" fillId="0" borderId="30" xfId="0" applyNumberFormat="1" applyFont="1" applyBorder="1" applyAlignment="1">
      <alignment horizontal="center" vertical="center" shrinkToFit="1"/>
    </xf>
    <xf numFmtId="164" fontId="21" fillId="0" borderId="87" xfId="0" applyNumberFormat="1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 shrinkToFit="1"/>
    </xf>
    <xf numFmtId="0" fontId="21" fillId="0" borderId="62" xfId="0" applyFont="1" applyBorder="1" applyAlignment="1">
      <alignment horizontal="center" vertical="center" shrinkToFit="1"/>
    </xf>
    <xf numFmtId="164" fontId="28" fillId="0" borderId="45" xfId="0" applyNumberFormat="1" applyFont="1" applyBorder="1" applyAlignment="1">
      <alignment horizontal="center" vertical="center" shrinkToFit="1"/>
    </xf>
    <xf numFmtId="164" fontId="28" fillId="0" borderId="83" xfId="0" applyNumberFormat="1" applyFont="1" applyBorder="1" applyAlignment="1">
      <alignment horizontal="center" vertical="center" shrinkToFit="1"/>
    </xf>
    <xf numFmtId="164" fontId="28" fillId="0" borderId="62" xfId="0" applyNumberFormat="1" applyFont="1" applyBorder="1" applyAlignment="1">
      <alignment horizontal="center" vertical="center" shrinkToFit="1"/>
    </xf>
    <xf numFmtId="164" fontId="28" fillId="0" borderId="88" xfId="0" applyNumberFormat="1" applyFont="1" applyBorder="1" applyAlignment="1">
      <alignment horizontal="center" vertical="center" shrinkToFit="1"/>
    </xf>
    <xf numFmtId="164" fontId="28" fillId="0" borderId="63" xfId="0" applyNumberFormat="1" applyFont="1" applyBorder="1" applyAlignment="1">
      <alignment horizontal="center" vertical="center" shrinkToFit="1"/>
    </xf>
    <xf numFmtId="164" fontId="28" fillId="0" borderId="84" xfId="0" applyNumberFormat="1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88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84" xfId="0" applyFont="1" applyBorder="1" applyAlignment="1">
      <alignment horizontal="center"/>
    </xf>
    <xf numFmtId="0" fontId="21" fillId="0" borderId="45" xfId="0" applyFont="1" applyBorder="1" applyAlignment="1" applyProtection="1">
      <alignment horizontal="center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 applyProtection="1">
      <alignment horizontal="center" vertical="center"/>
      <protection locked="0"/>
    </xf>
    <xf numFmtId="0" fontId="21" fillId="0" borderId="63" xfId="0" applyFont="1" applyBorder="1" applyAlignment="1" applyProtection="1">
      <alignment horizontal="center" vertical="center"/>
      <protection locked="0"/>
    </xf>
    <xf numFmtId="0" fontId="21" fillId="0" borderId="64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7" fillId="0" borderId="0" xfId="0" applyFont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7B4020A2-4FE1-426D-A3A9-CF5C10DF2774}"/>
  </cellStyles>
  <dxfs count="4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9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vertical/>
        <horizontal/>
      </border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 patternType="none">
          <bgColor auto="1"/>
        </patternFill>
      </fill>
      <border>
        <right style="hair">
          <color auto="1"/>
        </right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12</xdr:row>
      <xdr:rowOff>6927</xdr:rowOff>
    </xdr:from>
    <xdr:to>
      <xdr:col>12</xdr:col>
      <xdr:colOff>145474</xdr:colOff>
      <xdr:row>16</xdr:row>
      <xdr:rowOff>81950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A25119-61A1-4FDA-D95C-B0CF400E7D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9816"/>
        <a:stretch/>
      </xdr:blipFill>
      <xdr:spPr>
        <a:xfrm>
          <a:off x="304801" y="2507672"/>
          <a:ext cx="7239000" cy="740042"/>
        </a:xfrm>
        <a:prstGeom prst="rect">
          <a:avLst/>
        </a:prstGeom>
      </xdr:spPr>
    </xdr:pic>
    <xdr:clientData/>
  </xdr:twoCellAnchor>
  <xdr:twoCellAnchor>
    <xdr:from>
      <xdr:col>2</xdr:col>
      <xdr:colOff>117763</xdr:colOff>
      <xdr:row>9</xdr:row>
      <xdr:rowOff>76200</xdr:rowOff>
    </xdr:from>
    <xdr:to>
      <xdr:col>4</xdr:col>
      <xdr:colOff>602673</xdr:colOff>
      <xdr:row>14</xdr:row>
      <xdr:rowOff>131618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3FF23774-EC78-C200-4A98-B54AAF792258}"/>
            </a:ext>
          </a:extLst>
        </xdr:cNvPr>
        <xdr:cNvCxnSpPr/>
      </xdr:nvCxnSpPr>
      <xdr:spPr>
        <a:xfrm flipH="1">
          <a:off x="1350818" y="2078182"/>
          <a:ext cx="1717964" cy="8866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131618</xdr:colOff>
      <xdr:row>9</xdr:row>
      <xdr:rowOff>96982</xdr:rowOff>
    </xdr:from>
    <xdr:to>
      <xdr:col>5</xdr:col>
      <xdr:colOff>193965</xdr:colOff>
      <xdr:row>14</xdr:row>
      <xdr:rowOff>138545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1DAB04D-EB54-4A5B-BF64-21B6AC755BF9}"/>
            </a:ext>
          </a:extLst>
        </xdr:cNvPr>
        <xdr:cNvCxnSpPr/>
      </xdr:nvCxnSpPr>
      <xdr:spPr>
        <a:xfrm flipH="1">
          <a:off x="1981200" y="2098964"/>
          <a:ext cx="1295401" cy="87283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9</xdr:row>
      <xdr:rowOff>90054</xdr:rowOff>
    </xdr:from>
    <xdr:to>
      <xdr:col>5</xdr:col>
      <xdr:colOff>408709</xdr:colOff>
      <xdr:row>14</xdr:row>
      <xdr:rowOff>131618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FC312DB-4529-4626-8079-DDF61C04898F}"/>
            </a:ext>
          </a:extLst>
        </xdr:cNvPr>
        <xdr:cNvCxnSpPr/>
      </xdr:nvCxnSpPr>
      <xdr:spPr>
        <a:xfrm flipH="1">
          <a:off x="2923309" y="2092036"/>
          <a:ext cx="568036" cy="8728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55418</xdr:colOff>
      <xdr:row>9</xdr:row>
      <xdr:rowOff>76199</xdr:rowOff>
    </xdr:from>
    <xdr:to>
      <xdr:col>6</xdr:col>
      <xdr:colOff>110836</xdr:colOff>
      <xdr:row>14</xdr:row>
      <xdr:rowOff>124690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6F37B602-C55D-471D-9291-75EBD6E27DA3}"/>
            </a:ext>
          </a:extLst>
        </xdr:cNvPr>
        <xdr:cNvCxnSpPr/>
      </xdr:nvCxnSpPr>
      <xdr:spPr>
        <a:xfrm>
          <a:off x="3754582" y="2078181"/>
          <a:ext cx="55418" cy="87976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242455</xdr:colOff>
      <xdr:row>9</xdr:row>
      <xdr:rowOff>69272</xdr:rowOff>
    </xdr:from>
    <xdr:to>
      <xdr:col>7</xdr:col>
      <xdr:colOff>304800</xdr:colOff>
      <xdr:row>14</xdr:row>
      <xdr:rowOff>138545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81D131F-5117-47B5-8E1F-A96CDEA070B3}"/>
            </a:ext>
          </a:extLst>
        </xdr:cNvPr>
        <xdr:cNvCxnSpPr/>
      </xdr:nvCxnSpPr>
      <xdr:spPr>
        <a:xfrm>
          <a:off x="3941619" y="2071254"/>
          <a:ext cx="678872" cy="9005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415636</xdr:colOff>
      <xdr:row>9</xdr:row>
      <xdr:rowOff>69273</xdr:rowOff>
    </xdr:from>
    <xdr:to>
      <xdr:col>9</xdr:col>
      <xdr:colOff>110837</xdr:colOff>
      <xdr:row>14</xdr:row>
      <xdr:rowOff>145472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6B3DF59-6DBE-4DAF-BB4E-B97E56291A2D}"/>
            </a:ext>
          </a:extLst>
        </xdr:cNvPr>
        <xdr:cNvCxnSpPr/>
      </xdr:nvCxnSpPr>
      <xdr:spPr>
        <a:xfrm>
          <a:off x="4114800" y="2071255"/>
          <a:ext cx="1544782" cy="90747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602672</xdr:colOff>
      <xdr:row>9</xdr:row>
      <xdr:rowOff>62345</xdr:rowOff>
    </xdr:from>
    <xdr:to>
      <xdr:col>11</xdr:col>
      <xdr:colOff>6927</xdr:colOff>
      <xdr:row>14</xdr:row>
      <xdr:rowOff>131618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973B73EC-64BD-47D2-894A-A10A4DC77306}"/>
            </a:ext>
          </a:extLst>
        </xdr:cNvPr>
        <xdr:cNvCxnSpPr/>
      </xdr:nvCxnSpPr>
      <xdr:spPr>
        <a:xfrm>
          <a:off x="4301836" y="2064327"/>
          <a:ext cx="2486891" cy="9005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161925</xdr:colOff>
      <xdr:row>11</xdr:row>
      <xdr:rowOff>32301</xdr:rowOff>
    </xdr:from>
    <xdr:to>
      <xdr:col>59</xdr:col>
      <xdr:colOff>98149</xdr:colOff>
      <xdr:row>19</xdr:row>
      <xdr:rowOff>104359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91375" y="1775376"/>
          <a:ext cx="4660624" cy="1443658"/>
        </a:xfrm>
        <a:prstGeom prst="leftArrowCallout">
          <a:avLst>
            <a:gd name="adj1" fmla="val 11485"/>
            <a:gd name="adj2" fmla="val 13401"/>
            <a:gd name="adj3" fmla="val 12654"/>
            <a:gd name="adj4" fmla="val 80602"/>
          </a:avLst>
        </a:prstGeom>
        <a:solidFill>
          <a:srgbClr val="FFFF99"/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参加人員数と補助員数は、</a:t>
          </a:r>
          <a:endParaRPr kumimoji="1" lang="en-US" altLang="ja-JP" sz="1100"/>
        </a:p>
        <a:p>
          <a:pPr algn="l"/>
          <a:r>
            <a:rPr kumimoji="1" lang="ja-JP" altLang="en-US" sz="1100"/>
            <a:t>参加者名簿シートの入力内容を集計して自動表示されます。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運搬補助員の定員２０名を超える場合、</a:t>
          </a:r>
          <a:r>
            <a:rPr kumimoji="1" lang="ja-JP" altLang="en-US" sz="1100" b="1">
              <a:solidFill>
                <a:srgbClr val="FF0000"/>
              </a:solidFill>
            </a:rPr>
            <a:t>赤</a:t>
          </a:r>
          <a:r>
            <a:rPr kumimoji="1" lang="ja-JP" altLang="en-US" sz="1100"/>
            <a:t>で表示されます。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その場合は、参加者名簿シート</a:t>
          </a:r>
          <a:endParaRPr kumimoji="1" lang="en-US" altLang="ja-JP" sz="1100"/>
        </a:p>
        <a:p>
          <a:pPr algn="l"/>
          <a:r>
            <a:rPr kumimoji="1" lang="ja-JP" altLang="en-US" sz="1100"/>
            <a:t>の入力内容を見直してください。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19</xdr:row>
      <xdr:rowOff>0</xdr:rowOff>
    </xdr:from>
    <xdr:to>
      <xdr:col>37</xdr:col>
      <xdr:colOff>0</xdr:colOff>
      <xdr:row>33</xdr:row>
      <xdr:rowOff>9525</xdr:rowOff>
    </xdr:to>
    <xdr:grpSp>
      <xdr:nvGrpSpPr>
        <xdr:cNvPr id="11658" name="グループ化 127">
          <a:extLst>
            <a:ext uri="{FF2B5EF4-FFF2-40B4-BE49-F238E27FC236}">
              <a16:creationId xmlns:a16="http://schemas.microsoft.com/office/drawing/2014/main" id="{00000000-0008-0000-0300-00008A2D0000}"/>
            </a:ext>
          </a:extLst>
        </xdr:cNvPr>
        <xdr:cNvGrpSpPr>
          <a:grpSpLocks/>
        </xdr:cNvGrpSpPr>
      </xdr:nvGrpSpPr>
      <xdr:grpSpPr bwMode="auto">
        <a:xfrm>
          <a:off x="3286125" y="2981325"/>
          <a:ext cx="2000250" cy="2276475"/>
          <a:chOff x="8480093" y="1899184"/>
          <a:chExt cx="8318543" cy="8318546"/>
        </a:xfrm>
      </xdr:grpSpPr>
      <xdr:grpSp>
        <xdr:nvGrpSpPr>
          <xdr:cNvPr id="11701" name="グループ化 128">
            <a:extLst>
              <a:ext uri="{FF2B5EF4-FFF2-40B4-BE49-F238E27FC236}">
                <a16:creationId xmlns:a16="http://schemas.microsoft.com/office/drawing/2014/main" id="{00000000-0008-0000-0300-0000B52D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166" name="正方形/長方形 165">
              <a:extLst>
                <a:ext uri="{FF2B5EF4-FFF2-40B4-BE49-F238E27FC236}">
                  <a16:creationId xmlns:a16="http://schemas.microsoft.com/office/drawing/2014/main" id="{00000000-0008-0000-0300-0000A6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67" name="直線コネクタ 166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CxnSpPr>
              <a:stCxn id="166" idx="0"/>
              <a:endCxn id="166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8" name="直線コネクタ 167">
              <a:extLst>
                <a:ext uri="{FF2B5EF4-FFF2-40B4-BE49-F238E27FC236}">
                  <a16:creationId xmlns:a16="http://schemas.microsoft.com/office/drawing/2014/main" id="{00000000-0008-0000-0300-0000A8000000}"/>
                </a:ext>
              </a:extLst>
            </xdr:cNvPr>
            <xdr:cNvCxnSpPr>
              <a:stCxn id="166" idx="1"/>
              <a:endCxn id="166" idx="3"/>
            </xdr:cNvCxnSpPr>
          </xdr:nvCxnSpPr>
          <xdr:spPr>
            <a:xfrm>
              <a:off x="8235602" y="3367384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9" name="正方形/長方形 168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SpPr/>
          </xdr:nvSpPr>
          <xdr:spPr>
            <a:xfrm>
              <a:off x="8737993" y="2350640"/>
              <a:ext cx="2021527" cy="2021528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CxnSpPr/>
        </xdr:nvCxnSpPr>
        <xdr:spPr>
          <a:xfrm>
            <a:off x="9861037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300-000083000000}"/>
              </a:ext>
            </a:extLst>
          </xdr:cNvPr>
          <xdr:cNvCxnSpPr/>
        </xdr:nvCxnSpPr>
        <xdr:spPr>
          <a:xfrm>
            <a:off x="11241981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300-000084000000}"/>
              </a:ext>
            </a:extLst>
          </xdr:cNvPr>
          <xdr:cNvCxnSpPr/>
        </xdr:nvCxnSpPr>
        <xdr:spPr>
          <a:xfrm>
            <a:off x="11241981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直線コネクタ 132">
            <a:extLst>
              <a:ext uri="{FF2B5EF4-FFF2-40B4-BE49-F238E27FC236}">
                <a16:creationId xmlns:a16="http://schemas.microsoft.com/office/drawing/2014/main" id="{00000000-0008-0000-0300-000085000000}"/>
              </a:ext>
            </a:extLst>
          </xdr:cNvPr>
          <xdr:cNvCxnSpPr/>
        </xdr:nvCxnSpPr>
        <xdr:spPr>
          <a:xfrm>
            <a:off x="8480093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" name="直線コネクタ 133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CxnSpPr/>
        </xdr:nvCxnSpPr>
        <xdr:spPr>
          <a:xfrm>
            <a:off x="8480093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5" name="直線コネクタ 134">
            <a:extLst>
              <a:ext uri="{FF2B5EF4-FFF2-40B4-BE49-F238E27FC236}">
                <a16:creationId xmlns:a16="http://schemas.microsoft.com/office/drawing/2014/main" id="{00000000-0008-0000-0300-000087000000}"/>
              </a:ext>
            </a:extLst>
          </xdr:cNvPr>
          <xdr:cNvCxnSpPr/>
        </xdr:nvCxnSpPr>
        <xdr:spPr>
          <a:xfrm>
            <a:off x="9696639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CxnSpPr/>
        </xdr:nvCxnSpPr>
        <xdr:spPr>
          <a:xfrm>
            <a:off x="11077583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300-000089000000}"/>
              </a:ext>
            </a:extLst>
          </xdr:cNvPr>
          <xdr:cNvCxnSpPr/>
        </xdr:nvCxnSpPr>
        <xdr:spPr>
          <a:xfrm>
            <a:off x="11241981" y="4496675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8" name="直線コネクタ 137">
            <a:extLst>
              <a:ext uri="{FF2B5EF4-FFF2-40B4-BE49-F238E27FC236}">
                <a16:creationId xmlns:a16="http://schemas.microsoft.com/office/drawing/2014/main" id="{00000000-0008-0000-0300-00008A000000}"/>
              </a:ext>
            </a:extLst>
          </xdr:cNvPr>
          <xdr:cNvCxnSpPr/>
        </xdr:nvCxnSpPr>
        <xdr:spPr>
          <a:xfrm>
            <a:off x="13839471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00000000-0008-0000-0300-00008B000000}"/>
              </a:ext>
            </a:extLst>
          </xdr:cNvPr>
          <xdr:cNvCxnSpPr/>
        </xdr:nvCxnSpPr>
        <xdr:spPr>
          <a:xfrm>
            <a:off x="14036748" y="4496675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" name="直線コネクタ 139">
            <a:extLst>
              <a:ext uri="{FF2B5EF4-FFF2-40B4-BE49-F238E27FC236}">
                <a16:creationId xmlns:a16="http://schemas.microsoft.com/office/drawing/2014/main" id="{00000000-0008-0000-0300-00008C000000}"/>
              </a:ext>
            </a:extLst>
          </xdr:cNvPr>
          <xdr:cNvCxnSpPr/>
        </xdr:nvCxnSpPr>
        <xdr:spPr>
          <a:xfrm>
            <a:off x="15253294" y="4661073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1" name="直線コネクタ 140">
            <a:extLst>
              <a:ext uri="{FF2B5EF4-FFF2-40B4-BE49-F238E27FC236}">
                <a16:creationId xmlns:a16="http://schemas.microsoft.com/office/drawing/2014/main" id="{00000000-0008-0000-0300-00008D000000}"/>
              </a:ext>
            </a:extLst>
          </xdr:cNvPr>
          <xdr:cNvCxnSpPr/>
        </xdr:nvCxnSpPr>
        <xdr:spPr>
          <a:xfrm>
            <a:off x="16634238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00000000-0008-0000-0300-00008E000000}"/>
              </a:ext>
            </a:extLst>
          </xdr:cNvPr>
          <xdr:cNvCxnSpPr/>
        </xdr:nvCxnSpPr>
        <xdr:spPr>
          <a:xfrm>
            <a:off x="16634238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00000000-0008-0000-0300-00008F000000}"/>
              </a:ext>
            </a:extLst>
          </xdr:cNvPr>
          <xdr:cNvCxnSpPr/>
        </xdr:nvCxnSpPr>
        <xdr:spPr>
          <a:xfrm>
            <a:off x="14036748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00000000-0008-0000-0300-000090000000}"/>
              </a:ext>
            </a:extLst>
          </xdr:cNvPr>
          <xdr:cNvCxnSpPr/>
        </xdr:nvCxnSpPr>
        <xdr:spPr>
          <a:xfrm>
            <a:off x="14036748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300-000091000000}"/>
              </a:ext>
            </a:extLst>
          </xdr:cNvPr>
          <xdr:cNvCxnSpPr/>
        </xdr:nvCxnSpPr>
        <xdr:spPr>
          <a:xfrm>
            <a:off x="15417692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0000000-0008-0000-0300-000092000000}"/>
              </a:ext>
            </a:extLst>
          </xdr:cNvPr>
          <xdr:cNvCxnSpPr/>
        </xdr:nvCxnSpPr>
        <xdr:spPr>
          <a:xfrm>
            <a:off x="8480093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00000000-0008-0000-0300-000093000000}"/>
              </a:ext>
            </a:extLst>
          </xdr:cNvPr>
          <xdr:cNvCxnSpPr/>
        </xdr:nvCxnSpPr>
        <xdr:spPr>
          <a:xfrm>
            <a:off x="9696639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00000000-0008-0000-0300-000094000000}"/>
              </a:ext>
            </a:extLst>
          </xdr:cNvPr>
          <xdr:cNvCxnSpPr/>
        </xdr:nvCxnSpPr>
        <xdr:spPr>
          <a:xfrm>
            <a:off x="11077583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00000000-0008-0000-0300-000095000000}"/>
              </a:ext>
            </a:extLst>
          </xdr:cNvPr>
          <xdr:cNvCxnSpPr/>
        </xdr:nvCxnSpPr>
        <xdr:spPr>
          <a:xfrm>
            <a:off x="11241981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00000000-0008-0000-0300-000096000000}"/>
              </a:ext>
            </a:extLst>
          </xdr:cNvPr>
          <xdr:cNvCxnSpPr/>
        </xdr:nvCxnSpPr>
        <xdr:spPr>
          <a:xfrm>
            <a:off x="13839471" y="7422962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00000000-0008-0000-0300-000097000000}"/>
              </a:ext>
            </a:extLst>
          </xdr:cNvPr>
          <xdr:cNvCxnSpPr/>
        </xdr:nvCxnSpPr>
        <xdr:spPr>
          <a:xfrm>
            <a:off x="14036748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00000000-0008-0000-0300-000098000000}"/>
              </a:ext>
            </a:extLst>
          </xdr:cNvPr>
          <xdr:cNvCxnSpPr/>
        </xdr:nvCxnSpPr>
        <xdr:spPr>
          <a:xfrm>
            <a:off x="15253294" y="7455841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300-000099000000}"/>
              </a:ext>
            </a:extLst>
          </xdr:cNvPr>
          <xdr:cNvCxnSpPr/>
        </xdr:nvCxnSpPr>
        <xdr:spPr>
          <a:xfrm>
            <a:off x="16634238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00000000-0008-0000-0300-00009A000000}"/>
              </a:ext>
            </a:extLst>
          </xdr:cNvPr>
          <xdr:cNvCxnSpPr/>
        </xdr:nvCxnSpPr>
        <xdr:spPr>
          <a:xfrm>
            <a:off x="11241981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00000000-0008-0000-0300-00009B000000}"/>
              </a:ext>
            </a:extLst>
          </xdr:cNvPr>
          <xdr:cNvCxnSpPr/>
        </xdr:nvCxnSpPr>
        <xdr:spPr>
          <a:xfrm>
            <a:off x="8480093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00000000-0008-0000-0300-00009C000000}"/>
              </a:ext>
            </a:extLst>
          </xdr:cNvPr>
          <xdr:cNvCxnSpPr/>
        </xdr:nvCxnSpPr>
        <xdr:spPr>
          <a:xfrm>
            <a:off x="16634238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0000000-0008-0000-0300-00009D000000}"/>
              </a:ext>
            </a:extLst>
          </xdr:cNvPr>
          <xdr:cNvCxnSpPr/>
        </xdr:nvCxnSpPr>
        <xdr:spPr>
          <a:xfrm>
            <a:off x="14036748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0000000-0008-0000-0300-00009E000000}"/>
              </a:ext>
            </a:extLst>
          </xdr:cNvPr>
          <xdr:cNvCxnSpPr/>
        </xdr:nvCxnSpPr>
        <xdr:spPr>
          <a:xfrm>
            <a:off x="9861037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00000000-0008-0000-0300-00009F000000}"/>
              </a:ext>
            </a:extLst>
          </xdr:cNvPr>
          <xdr:cNvCxnSpPr/>
        </xdr:nvCxnSpPr>
        <xdr:spPr>
          <a:xfrm>
            <a:off x="11241981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CxnSpPr/>
        </xdr:nvCxnSpPr>
        <xdr:spPr>
          <a:xfrm>
            <a:off x="14036748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id="{00000000-0008-0000-0300-0000A1000000}"/>
              </a:ext>
            </a:extLst>
          </xdr:cNvPr>
          <xdr:cNvCxnSpPr/>
        </xdr:nvCxnSpPr>
        <xdr:spPr>
          <a:xfrm>
            <a:off x="15417692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2" name="直線コネクタ 161">
            <a:extLst>
              <a:ext uri="{FF2B5EF4-FFF2-40B4-BE49-F238E27FC236}">
                <a16:creationId xmlns:a16="http://schemas.microsoft.com/office/drawing/2014/main" id="{00000000-0008-0000-0300-0000A2000000}"/>
              </a:ext>
            </a:extLst>
          </xdr:cNvPr>
          <xdr:cNvCxnSpPr/>
        </xdr:nvCxnSpPr>
        <xdr:spPr>
          <a:xfrm flipH="1">
            <a:off x="12458527" y="5877619"/>
            <a:ext cx="19727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300-0000A3000000}"/>
              </a:ext>
            </a:extLst>
          </xdr:cNvPr>
          <xdr:cNvCxnSpPr/>
        </xdr:nvCxnSpPr>
        <xdr:spPr>
          <a:xfrm flipH="1">
            <a:off x="12655804" y="6074897"/>
            <a:ext cx="16439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300-0000A4000000}"/>
              </a:ext>
            </a:extLst>
          </xdr:cNvPr>
          <xdr:cNvCxnSpPr/>
        </xdr:nvCxnSpPr>
        <xdr:spPr>
          <a:xfrm>
            <a:off x="12655804" y="5877619"/>
            <a:ext cx="16439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0000000-0008-0000-0300-0000A5000000}"/>
              </a:ext>
            </a:extLst>
          </xdr:cNvPr>
          <xdr:cNvCxnSpPr/>
        </xdr:nvCxnSpPr>
        <xdr:spPr>
          <a:xfrm>
            <a:off x="12458527" y="6074897"/>
            <a:ext cx="19727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161925</xdr:colOff>
      <xdr:row>41</xdr:row>
      <xdr:rowOff>0</xdr:rowOff>
    </xdr:from>
    <xdr:to>
      <xdr:col>37</xdr:col>
      <xdr:colOff>0</xdr:colOff>
      <xdr:row>55</xdr:row>
      <xdr:rowOff>9525</xdr:rowOff>
    </xdr:to>
    <xdr:grpSp>
      <xdr:nvGrpSpPr>
        <xdr:cNvPr id="11659" name="グループ化 169">
          <a:extLst>
            <a:ext uri="{FF2B5EF4-FFF2-40B4-BE49-F238E27FC236}">
              <a16:creationId xmlns:a16="http://schemas.microsoft.com/office/drawing/2014/main" id="{00000000-0008-0000-0300-00008B2D0000}"/>
            </a:ext>
          </a:extLst>
        </xdr:cNvPr>
        <xdr:cNvGrpSpPr>
          <a:grpSpLocks/>
        </xdr:cNvGrpSpPr>
      </xdr:nvGrpSpPr>
      <xdr:grpSpPr bwMode="auto">
        <a:xfrm>
          <a:off x="3286125" y="6429375"/>
          <a:ext cx="2000250" cy="2276475"/>
          <a:chOff x="8480093" y="1899184"/>
          <a:chExt cx="8318543" cy="8318546"/>
        </a:xfrm>
      </xdr:grpSpPr>
      <xdr:grpSp>
        <xdr:nvGrpSpPr>
          <xdr:cNvPr id="11660" name="グループ化 170">
            <a:extLst>
              <a:ext uri="{FF2B5EF4-FFF2-40B4-BE49-F238E27FC236}">
                <a16:creationId xmlns:a16="http://schemas.microsoft.com/office/drawing/2014/main" id="{00000000-0008-0000-0300-00008C2D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208" name="正方形/長方形 207">
              <a:extLst>
                <a:ext uri="{FF2B5EF4-FFF2-40B4-BE49-F238E27FC236}">
                  <a16:creationId xmlns:a16="http://schemas.microsoft.com/office/drawing/2014/main" id="{00000000-0008-0000-0300-0000D0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09" name="直線コネクタ 208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CxnSpPr>
              <a:stCxn id="208" idx="0"/>
              <a:endCxn id="208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0" name="直線コネクタ 209">
              <a:extLst>
                <a:ext uri="{FF2B5EF4-FFF2-40B4-BE49-F238E27FC236}">
                  <a16:creationId xmlns:a16="http://schemas.microsoft.com/office/drawing/2014/main" id="{00000000-0008-0000-0300-0000D2000000}"/>
                </a:ext>
              </a:extLst>
            </xdr:cNvPr>
            <xdr:cNvCxnSpPr>
              <a:stCxn id="208" idx="1"/>
              <a:endCxn id="208" idx="3"/>
            </xdr:cNvCxnSpPr>
          </xdr:nvCxnSpPr>
          <xdr:spPr>
            <a:xfrm>
              <a:off x="8235602" y="3367384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211" name="正方形/長方形 210">
              <a:extLst>
                <a:ext uri="{FF2B5EF4-FFF2-40B4-BE49-F238E27FC236}">
                  <a16:creationId xmlns:a16="http://schemas.microsoft.com/office/drawing/2014/main" id="{00000000-0008-0000-0300-0000D3000000}"/>
                </a:ext>
              </a:extLst>
            </xdr:cNvPr>
            <xdr:cNvSpPr/>
          </xdr:nvSpPr>
          <xdr:spPr>
            <a:xfrm>
              <a:off x="8737993" y="2350640"/>
              <a:ext cx="2021527" cy="2021528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172" name="直線コネクタ 171">
            <a:extLst>
              <a:ext uri="{FF2B5EF4-FFF2-40B4-BE49-F238E27FC236}">
                <a16:creationId xmlns:a16="http://schemas.microsoft.com/office/drawing/2014/main" id="{00000000-0008-0000-0300-0000AC000000}"/>
              </a:ext>
            </a:extLst>
          </xdr:cNvPr>
          <xdr:cNvCxnSpPr/>
        </xdr:nvCxnSpPr>
        <xdr:spPr>
          <a:xfrm>
            <a:off x="9861037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00000000-0008-0000-0300-0000AD000000}"/>
              </a:ext>
            </a:extLst>
          </xdr:cNvPr>
          <xdr:cNvCxnSpPr/>
        </xdr:nvCxnSpPr>
        <xdr:spPr>
          <a:xfrm>
            <a:off x="11241981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00000000-0008-0000-0300-0000AE000000}"/>
              </a:ext>
            </a:extLst>
          </xdr:cNvPr>
          <xdr:cNvCxnSpPr/>
        </xdr:nvCxnSpPr>
        <xdr:spPr>
          <a:xfrm>
            <a:off x="11241981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5" name="直線コネクタ 174">
            <a:extLst>
              <a:ext uri="{FF2B5EF4-FFF2-40B4-BE49-F238E27FC236}">
                <a16:creationId xmlns:a16="http://schemas.microsoft.com/office/drawing/2014/main" id="{00000000-0008-0000-0300-0000AF000000}"/>
              </a:ext>
            </a:extLst>
          </xdr:cNvPr>
          <xdr:cNvCxnSpPr/>
        </xdr:nvCxnSpPr>
        <xdr:spPr>
          <a:xfrm>
            <a:off x="8480093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6" name="直線コネクタ 175">
            <a:extLst>
              <a:ext uri="{FF2B5EF4-FFF2-40B4-BE49-F238E27FC236}">
                <a16:creationId xmlns:a16="http://schemas.microsoft.com/office/drawing/2014/main" id="{00000000-0008-0000-0300-0000B0000000}"/>
              </a:ext>
            </a:extLst>
          </xdr:cNvPr>
          <xdr:cNvCxnSpPr/>
        </xdr:nvCxnSpPr>
        <xdr:spPr>
          <a:xfrm>
            <a:off x="8480093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7" name="直線コネクタ 176">
            <a:extLst>
              <a:ext uri="{FF2B5EF4-FFF2-40B4-BE49-F238E27FC236}">
                <a16:creationId xmlns:a16="http://schemas.microsoft.com/office/drawing/2014/main" id="{00000000-0008-0000-0300-0000B1000000}"/>
              </a:ext>
            </a:extLst>
          </xdr:cNvPr>
          <xdr:cNvCxnSpPr/>
        </xdr:nvCxnSpPr>
        <xdr:spPr>
          <a:xfrm>
            <a:off x="9696639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8" name="直線コネクタ 177">
            <a:extLst>
              <a:ext uri="{FF2B5EF4-FFF2-40B4-BE49-F238E27FC236}">
                <a16:creationId xmlns:a16="http://schemas.microsoft.com/office/drawing/2014/main" id="{00000000-0008-0000-0300-0000B2000000}"/>
              </a:ext>
            </a:extLst>
          </xdr:cNvPr>
          <xdr:cNvCxnSpPr/>
        </xdr:nvCxnSpPr>
        <xdr:spPr>
          <a:xfrm>
            <a:off x="11077583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9" name="直線コネクタ 178">
            <a:extLst>
              <a:ext uri="{FF2B5EF4-FFF2-40B4-BE49-F238E27FC236}">
                <a16:creationId xmlns:a16="http://schemas.microsoft.com/office/drawing/2014/main" id="{00000000-0008-0000-0300-0000B3000000}"/>
              </a:ext>
            </a:extLst>
          </xdr:cNvPr>
          <xdr:cNvCxnSpPr/>
        </xdr:nvCxnSpPr>
        <xdr:spPr>
          <a:xfrm>
            <a:off x="11241981" y="4496675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00000000-0008-0000-0300-0000B4000000}"/>
              </a:ext>
            </a:extLst>
          </xdr:cNvPr>
          <xdr:cNvCxnSpPr/>
        </xdr:nvCxnSpPr>
        <xdr:spPr>
          <a:xfrm>
            <a:off x="13839471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1" name="直線コネクタ 180">
            <a:extLst>
              <a:ext uri="{FF2B5EF4-FFF2-40B4-BE49-F238E27FC236}">
                <a16:creationId xmlns:a16="http://schemas.microsoft.com/office/drawing/2014/main" id="{00000000-0008-0000-0300-0000B5000000}"/>
              </a:ext>
            </a:extLst>
          </xdr:cNvPr>
          <xdr:cNvCxnSpPr/>
        </xdr:nvCxnSpPr>
        <xdr:spPr>
          <a:xfrm>
            <a:off x="14036748" y="4496675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2" name="直線コネクタ 181">
            <a:extLst>
              <a:ext uri="{FF2B5EF4-FFF2-40B4-BE49-F238E27FC236}">
                <a16:creationId xmlns:a16="http://schemas.microsoft.com/office/drawing/2014/main" id="{00000000-0008-0000-0300-0000B6000000}"/>
              </a:ext>
            </a:extLst>
          </xdr:cNvPr>
          <xdr:cNvCxnSpPr/>
        </xdr:nvCxnSpPr>
        <xdr:spPr>
          <a:xfrm>
            <a:off x="15253294" y="4661073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300-0000B7000000}"/>
              </a:ext>
            </a:extLst>
          </xdr:cNvPr>
          <xdr:cNvCxnSpPr/>
        </xdr:nvCxnSpPr>
        <xdr:spPr>
          <a:xfrm>
            <a:off x="16634238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300-0000B8000000}"/>
              </a:ext>
            </a:extLst>
          </xdr:cNvPr>
          <xdr:cNvCxnSpPr/>
        </xdr:nvCxnSpPr>
        <xdr:spPr>
          <a:xfrm>
            <a:off x="16634238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5" name="直線コネクタ 184">
            <a:extLst>
              <a:ext uri="{FF2B5EF4-FFF2-40B4-BE49-F238E27FC236}">
                <a16:creationId xmlns:a16="http://schemas.microsoft.com/office/drawing/2014/main" id="{00000000-0008-0000-0300-0000B9000000}"/>
              </a:ext>
            </a:extLst>
          </xdr:cNvPr>
          <xdr:cNvCxnSpPr/>
        </xdr:nvCxnSpPr>
        <xdr:spPr>
          <a:xfrm>
            <a:off x="14036748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6" name="直線コネクタ 185">
            <a:extLst>
              <a:ext uri="{FF2B5EF4-FFF2-40B4-BE49-F238E27FC236}">
                <a16:creationId xmlns:a16="http://schemas.microsoft.com/office/drawing/2014/main" id="{00000000-0008-0000-0300-0000BA000000}"/>
              </a:ext>
            </a:extLst>
          </xdr:cNvPr>
          <xdr:cNvCxnSpPr/>
        </xdr:nvCxnSpPr>
        <xdr:spPr>
          <a:xfrm>
            <a:off x="14036748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7" name="直線コネクタ 186">
            <a:extLst>
              <a:ext uri="{FF2B5EF4-FFF2-40B4-BE49-F238E27FC236}">
                <a16:creationId xmlns:a16="http://schemas.microsoft.com/office/drawing/2014/main" id="{00000000-0008-0000-0300-0000BB000000}"/>
              </a:ext>
            </a:extLst>
          </xdr:cNvPr>
          <xdr:cNvCxnSpPr/>
        </xdr:nvCxnSpPr>
        <xdr:spPr>
          <a:xfrm>
            <a:off x="15417692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8" name="直線コネクタ 187">
            <a:extLst>
              <a:ext uri="{FF2B5EF4-FFF2-40B4-BE49-F238E27FC236}">
                <a16:creationId xmlns:a16="http://schemas.microsoft.com/office/drawing/2014/main" id="{00000000-0008-0000-0300-0000BC000000}"/>
              </a:ext>
            </a:extLst>
          </xdr:cNvPr>
          <xdr:cNvCxnSpPr/>
        </xdr:nvCxnSpPr>
        <xdr:spPr>
          <a:xfrm>
            <a:off x="8480093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9" name="直線コネクタ 188">
            <a:extLst>
              <a:ext uri="{FF2B5EF4-FFF2-40B4-BE49-F238E27FC236}">
                <a16:creationId xmlns:a16="http://schemas.microsoft.com/office/drawing/2014/main" id="{00000000-0008-0000-0300-0000BD000000}"/>
              </a:ext>
            </a:extLst>
          </xdr:cNvPr>
          <xdr:cNvCxnSpPr/>
        </xdr:nvCxnSpPr>
        <xdr:spPr>
          <a:xfrm>
            <a:off x="9696639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0" name="直線コネクタ 189">
            <a:extLst>
              <a:ext uri="{FF2B5EF4-FFF2-40B4-BE49-F238E27FC236}">
                <a16:creationId xmlns:a16="http://schemas.microsoft.com/office/drawing/2014/main" id="{00000000-0008-0000-0300-0000BE000000}"/>
              </a:ext>
            </a:extLst>
          </xdr:cNvPr>
          <xdr:cNvCxnSpPr/>
        </xdr:nvCxnSpPr>
        <xdr:spPr>
          <a:xfrm>
            <a:off x="11077583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1" name="直線コネクタ 190">
            <a:extLst>
              <a:ext uri="{FF2B5EF4-FFF2-40B4-BE49-F238E27FC236}">
                <a16:creationId xmlns:a16="http://schemas.microsoft.com/office/drawing/2014/main" id="{00000000-0008-0000-0300-0000BF000000}"/>
              </a:ext>
            </a:extLst>
          </xdr:cNvPr>
          <xdr:cNvCxnSpPr/>
        </xdr:nvCxnSpPr>
        <xdr:spPr>
          <a:xfrm>
            <a:off x="11241981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2" name="直線コネクタ 191">
            <a:extLst>
              <a:ext uri="{FF2B5EF4-FFF2-40B4-BE49-F238E27FC236}">
                <a16:creationId xmlns:a16="http://schemas.microsoft.com/office/drawing/2014/main" id="{00000000-0008-0000-0300-0000C0000000}"/>
              </a:ext>
            </a:extLst>
          </xdr:cNvPr>
          <xdr:cNvCxnSpPr/>
        </xdr:nvCxnSpPr>
        <xdr:spPr>
          <a:xfrm>
            <a:off x="13839471" y="7422962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3" name="直線コネクタ 192">
            <a:extLst>
              <a:ext uri="{FF2B5EF4-FFF2-40B4-BE49-F238E27FC236}">
                <a16:creationId xmlns:a16="http://schemas.microsoft.com/office/drawing/2014/main" id="{00000000-0008-0000-0300-0000C1000000}"/>
              </a:ext>
            </a:extLst>
          </xdr:cNvPr>
          <xdr:cNvCxnSpPr/>
        </xdr:nvCxnSpPr>
        <xdr:spPr>
          <a:xfrm>
            <a:off x="14036748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4" name="直線コネクタ 193">
            <a:extLst>
              <a:ext uri="{FF2B5EF4-FFF2-40B4-BE49-F238E27FC236}">
                <a16:creationId xmlns:a16="http://schemas.microsoft.com/office/drawing/2014/main" id="{00000000-0008-0000-0300-0000C2000000}"/>
              </a:ext>
            </a:extLst>
          </xdr:cNvPr>
          <xdr:cNvCxnSpPr/>
        </xdr:nvCxnSpPr>
        <xdr:spPr>
          <a:xfrm>
            <a:off x="15253294" y="7455841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5" name="直線コネクタ 194">
            <a:extLst>
              <a:ext uri="{FF2B5EF4-FFF2-40B4-BE49-F238E27FC236}">
                <a16:creationId xmlns:a16="http://schemas.microsoft.com/office/drawing/2014/main" id="{00000000-0008-0000-0300-0000C3000000}"/>
              </a:ext>
            </a:extLst>
          </xdr:cNvPr>
          <xdr:cNvCxnSpPr/>
        </xdr:nvCxnSpPr>
        <xdr:spPr>
          <a:xfrm>
            <a:off x="16634238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6" name="直線コネクタ 195">
            <a:extLst>
              <a:ext uri="{FF2B5EF4-FFF2-40B4-BE49-F238E27FC236}">
                <a16:creationId xmlns:a16="http://schemas.microsoft.com/office/drawing/2014/main" id="{00000000-0008-0000-0300-0000C4000000}"/>
              </a:ext>
            </a:extLst>
          </xdr:cNvPr>
          <xdr:cNvCxnSpPr/>
        </xdr:nvCxnSpPr>
        <xdr:spPr>
          <a:xfrm>
            <a:off x="11241981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7" name="直線コネクタ 196">
            <a:extLst>
              <a:ext uri="{FF2B5EF4-FFF2-40B4-BE49-F238E27FC236}">
                <a16:creationId xmlns:a16="http://schemas.microsoft.com/office/drawing/2014/main" id="{00000000-0008-0000-0300-0000C5000000}"/>
              </a:ext>
            </a:extLst>
          </xdr:cNvPr>
          <xdr:cNvCxnSpPr/>
        </xdr:nvCxnSpPr>
        <xdr:spPr>
          <a:xfrm>
            <a:off x="8480093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8" name="直線コネクタ 197">
            <a:extLst>
              <a:ext uri="{FF2B5EF4-FFF2-40B4-BE49-F238E27FC236}">
                <a16:creationId xmlns:a16="http://schemas.microsoft.com/office/drawing/2014/main" id="{00000000-0008-0000-0300-0000C6000000}"/>
              </a:ext>
            </a:extLst>
          </xdr:cNvPr>
          <xdr:cNvCxnSpPr/>
        </xdr:nvCxnSpPr>
        <xdr:spPr>
          <a:xfrm>
            <a:off x="16634238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9" name="直線コネクタ 198">
            <a:extLst>
              <a:ext uri="{FF2B5EF4-FFF2-40B4-BE49-F238E27FC236}">
                <a16:creationId xmlns:a16="http://schemas.microsoft.com/office/drawing/2014/main" id="{00000000-0008-0000-0300-0000C7000000}"/>
              </a:ext>
            </a:extLst>
          </xdr:cNvPr>
          <xdr:cNvCxnSpPr/>
        </xdr:nvCxnSpPr>
        <xdr:spPr>
          <a:xfrm>
            <a:off x="14036748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0" name="直線コネクタ 199">
            <a:extLst>
              <a:ext uri="{FF2B5EF4-FFF2-40B4-BE49-F238E27FC236}">
                <a16:creationId xmlns:a16="http://schemas.microsoft.com/office/drawing/2014/main" id="{00000000-0008-0000-0300-0000C8000000}"/>
              </a:ext>
            </a:extLst>
          </xdr:cNvPr>
          <xdr:cNvCxnSpPr/>
        </xdr:nvCxnSpPr>
        <xdr:spPr>
          <a:xfrm>
            <a:off x="9861037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1" name="直線コネクタ 200">
            <a:extLst>
              <a:ext uri="{FF2B5EF4-FFF2-40B4-BE49-F238E27FC236}">
                <a16:creationId xmlns:a16="http://schemas.microsoft.com/office/drawing/2014/main" id="{00000000-0008-0000-0300-0000C9000000}"/>
              </a:ext>
            </a:extLst>
          </xdr:cNvPr>
          <xdr:cNvCxnSpPr/>
        </xdr:nvCxnSpPr>
        <xdr:spPr>
          <a:xfrm>
            <a:off x="11241981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2" name="直線コネクタ 201">
            <a:extLst>
              <a:ext uri="{FF2B5EF4-FFF2-40B4-BE49-F238E27FC236}">
                <a16:creationId xmlns:a16="http://schemas.microsoft.com/office/drawing/2014/main" id="{00000000-0008-0000-0300-0000CA000000}"/>
              </a:ext>
            </a:extLst>
          </xdr:cNvPr>
          <xdr:cNvCxnSpPr/>
        </xdr:nvCxnSpPr>
        <xdr:spPr>
          <a:xfrm>
            <a:off x="14036748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3" name="直線コネクタ 202">
            <a:extLst>
              <a:ext uri="{FF2B5EF4-FFF2-40B4-BE49-F238E27FC236}">
                <a16:creationId xmlns:a16="http://schemas.microsoft.com/office/drawing/2014/main" id="{00000000-0008-0000-0300-0000CB000000}"/>
              </a:ext>
            </a:extLst>
          </xdr:cNvPr>
          <xdr:cNvCxnSpPr/>
        </xdr:nvCxnSpPr>
        <xdr:spPr>
          <a:xfrm>
            <a:off x="15417692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00000000-0008-0000-0300-0000CC000000}"/>
              </a:ext>
            </a:extLst>
          </xdr:cNvPr>
          <xdr:cNvCxnSpPr/>
        </xdr:nvCxnSpPr>
        <xdr:spPr>
          <a:xfrm flipH="1">
            <a:off x="12458527" y="5877619"/>
            <a:ext cx="19727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5" name="直線コネクタ 204">
            <a:extLst>
              <a:ext uri="{FF2B5EF4-FFF2-40B4-BE49-F238E27FC236}">
                <a16:creationId xmlns:a16="http://schemas.microsoft.com/office/drawing/2014/main" id="{00000000-0008-0000-0300-0000CD000000}"/>
              </a:ext>
            </a:extLst>
          </xdr:cNvPr>
          <xdr:cNvCxnSpPr/>
        </xdr:nvCxnSpPr>
        <xdr:spPr>
          <a:xfrm flipH="1">
            <a:off x="12655804" y="6074897"/>
            <a:ext cx="16439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6" name="直線コネクタ 205">
            <a:extLst>
              <a:ext uri="{FF2B5EF4-FFF2-40B4-BE49-F238E27FC236}">
                <a16:creationId xmlns:a16="http://schemas.microsoft.com/office/drawing/2014/main" id="{00000000-0008-0000-0300-0000CE000000}"/>
              </a:ext>
            </a:extLst>
          </xdr:cNvPr>
          <xdr:cNvCxnSpPr/>
        </xdr:nvCxnSpPr>
        <xdr:spPr>
          <a:xfrm>
            <a:off x="12655804" y="5877619"/>
            <a:ext cx="16439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7" name="直線コネクタ 206">
            <a:extLst>
              <a:ext uri="{FF2B5EF4-FFF2-40B4-BE49-F238E27FC236}">
                <a16:creationId xmlns:a16="http://schemas.microsoft.com/office/drawing/2014/main" id="{00000000-0008-0000-0300-0000CF000000}"/>
              </a:ext>
            </a:extLst>
          </xdr:cNvPr>
          <xdr:cNvCxnSpPr/>
        </xdr:nvCxnSpPr>
        <xdr:spPr>
          <a:xfrm>
            <a:off x="12458527" y="6074897"/>
            <a:ext cx="19727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23</xdr:row>
      <xdr:rowOff>0</xdr:rowOff>
    </xdr:from>
    <xdr:to>
      <xdr:col>37</xdr:col>
      <xdr:colOff>0</xdr:colOff>
      <xdr:row>37</xdr:row>
      <xdr:rowOff>9525</xdr:rowOff>
    </xdr:to>
    <xdr:grpSp>
      <xdr:nvGrpSpPr>
        <xdr:cNvPr id="12874" name="グループ化 1">
          <a:extLst>
            <a:ext uri="{FF2B5EF4-FFF2-40B4-BE49-F238E27FC236}">
              <a16:creationId xmlns:a16="http://schemas.microsoft.com/office/drawing/2014/main" id="{00000000-0008-0000-0400-00004A320000}"/>
            </a:ext>
          </a:extLst>
        </xdr:cNvPr>
        <xdr:cNvGrpSpPr>
          <a:grpSpLocks/>
        </xdr:cNvGrpSpPr>
      </xdr:nvGrpSpPr>
      <xdr:grpSpPr bwMode="auto">
        <a:xfrm>
          <a:off x="3305175" y="3752850"/>
          <a:ext cx="2000250" cy="2295525"/>
          <a:chOff x="8480093" y="1899184"/>
          <a:chExt cx="8318543" cy="8318546"/>
        </a:xfrm>
      </xdr:grpSpPr>
      <xdr:grpSp>
        <xdr:nvGrpSpPr>
          <xdr:cNvPr id="12959" name="グループ化 2">
            <a:extLst>
              <a:ext uri="{FF2B5EF4-FFF2-40B4-BE49-F238E27FC236}">
                <a16:creationId xmlns:a16="http://schemas.microsoft.com/office/drawing/2014/main" id="{00000000-0008-0000-0400-00009F32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00000000-0008-0000-0400-000028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CxnSpPr>
              <a:stCxn id="40" idx="0"/>
              <a:endCxn id="40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2" name="直線コネクタ 41">
              <a:extLst>
                <a:ext uri="{FF2B5EF4-FFF2-40B4-BE49-F238E27FC236}">
                  <a16:creationId xmlns:a16="http://schemas.microsoft.com/office/drawing/2014/main" id="{00000000-0008-0000-0400-00002A000000}"/>
                </a:ext>
              </a:extLst>
            </xdr:cNvPr>
            <xdr:cNvCxnSpPr>
              <a:stCxn id="40" idx="1"/>
              <a:endCxn id="40" idx="3"/>
            </xdr:cNvCxnSpPr>
          </xdr:nvCxnSpPr>
          <xdr:spPr>
            <a:xfrm>
              <a:off x="8235602" y="3367384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8737993" y="2350640"/>
              <a:ext cx="2021527" cy="2021528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9861037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11241981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CxnSpPr/>
        </xdr:nvCxnSpPr>
        <xdr:spPr>
          <a:xfrm>
            <a:off x="11241981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CxnSpPr/>
        </xdr:nvCxnSpPr>
        <xdr:spPr>
          <a:xfrm>
            <a:off x="8480093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8480093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/>
        </xdr:nvCxnSpPr>
        <xdr:spPr>
          <a:xfrm>
            <a:off x="9696639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>
            <a:off x="11077583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>
            <a:off x="11241981" y="4496675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>
            <a:off x="13839471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14036748" y="4496675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/>
        </xdr:nvCxnSpPr>
        <xdr:spPr>
          <a:xfrm>
            <a:off x="15253294" y="4661073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CxnSpPr/>
        </xdr:nvCxnSpPr>
        <xdr:spPr>
          <a:xfrm>
            <a:off x="16634238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16634238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CxnSpPr/>
        </xdr:nvCxnSpPr>
        <xdr:spPr>
          <a:xfrm>
            <a:off x="14036748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>
            <a:off x="14036748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CxnSpPr/>
        </xdr:nvCxnSpPr>
        <xdr:spPr>
          <a:xfrm>
            <a:off x="15417692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CxnSpPr/>
        </xdr:nvCxnSpPr>
        <xdr:spPr>
          <a:xfrm>
            <a:off x="8480093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>
            <a:off x="9696639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CxnSpPr/>
        </xdr:nvCxnSpPr>
        <xdr:spPr>
          <a:xfrm>
            <a:off x="11077583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>
            <a:off x="11241981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CxnSpPr/>
        </xdr:nvCxnSpPr>
        <xdr:spPr>
          <a:xfrm>
            <a:off x="13839471" y="7422962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CxnSpPr/>
        </xdr:nvCxnSpPr>
        <xdr:spPr>
          <a:xfrm>
            <a:off x="14036748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CxnSpPr/>
        </xdr:nvCxnSpPr>
        <xdr:spPr>
          <a:xfrm>
            <a:off x="15253294" y="7455841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>
            <a:off x="16634238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CxnSpPr/>
        </xdr:nvCxnSpPr>
        <xdr:spPr>
          <a:xfrm>
            <a:off x="11241981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CxnSpPr/>
        </xdr:nvCxnSpPr>
        <xdr:spPr>
          <a:xfrm>
            <a:off x="8480093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CxnSpPr/>
        </xdr:nvCxnSpPr>
        <xdr:spPr>
          <a:xfrm>
            <a:off x="16634238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>
            <a:off x="14036748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CxnSpPr/>
        </xdr:nvCxnSpPr>
        <xdr:spPr>
          <a:xfrm>
            <a:off x="9861037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CxnSpPr/>
        </xdr:nvCxnSpPr>
        <xdr:spPr>
          <a:xfrm>
            <a:off x="11241981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CxnSpPr/>
        </xdr:nvCxnSpPr>
        <xdr:spPr>
          <a:xfrm>
            <a:off x="14036748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CxnSpPr/>
        </xdr:nvCxnSpPr>
        <xdr:spPr>
          <a:xfrm>
            <a:off x="15417692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CxnSpPr/>
        </xdr:nvCxnSpPr>
        <xdr:spPr>
          <a:xfrm flipH="1">
            <a:off x="12458527" y="5877619"/>
            <a:ext cx="19727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CxnSpPr/>
        </xdr:nvCxnSpPr>
        <xdr:spPr>
          <a:xfrm flipH="1">
            <a:off x="12655804" y="6074897"/>
            <a:ext cx="16439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CxnSpPr/>
        </xdr:nvCxnSpPr>
        <xdr:spPr>
          <a:xfrm>
            <a:off x="12655804" y="5877619"/>
            <a:ext cx="16439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CxnSpPr/>
        </xdr:nvCxnSpPr>
        <xdr:spPr>
          <a:xfrm>
            <a:off x="12458527" y="6074897"/>
            <a:ext cx="19727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23</xdr:row>
      <xdr:rowOff>0</xdr:rowOff>
    </xdr:from>
    <xdr:to>
      <xdr:col>19</xdr:col>
      <xdr:colOff>9525</xdr:colOff>
      <xdr:row>37</xdr:row>
      <xdr:rowOff>9525</xdr:rowOff>
    </xdr:to>
    <xdr:grpSp>
      <xdr:nvGrpSpPr>
        <xdr:cNvPr id="12875" name="グループ化 85">
          <a:extLst>
            <a:ext uri="{FF2B5EF4-FFF2-40B4-BE49-F238E27FC236}">
              <a16:creationId xmlns:a16="http://schemas.microsoft.com/office/drawing/2014/main" id="{00000000-0008-0000-0400-00004B320000}"/>
            </a:ext>
          </a:extLst>
        </xdr:cNvPr>
        <xdr:cNvGrpSpPr>
          <a:grpSpLocks/>
        </xdr:cNvGrpSpPr>
      </xdr:nvGrpSpPr>
      <xdr:grpSpPr bwMode="auto">
        <a:xfrm>
          <a:off x="733425" y="3752850"/>
          <a:ext cx="2009775" cy="2295525"/>
          <a:chOff x="8480093" y="1899184"/>
          <a:chExt cx="8318543" cy="8318546"/>
        </a:xfrm>
      </xdr:grpSpPr>
      <xdr:grpSp>
        <xdr:nvGrpSpPr>
          <xdr:cNvPr id="12918" name="グループ化 86">
            <a:extLst>
              <a:ext uri="{FF2B5EF4-FFF2-40B4-BE49-F238E27FC236}">
                <a16:creationId xmlns:a16="http://schemas.microsoft.com/office/drawing/2014/main" id="{00000000-0008-0000-0400-00007632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124" name="正方形/長方形 123">
              <a:extLst>
                <a:ext uri="{FF2B5EF4-FFF2-40B4-BE49-F238E27FC236}">
                  <a16:creationId xmlns:a16="http://schemas.microsoft.com/office/drawing/2014/main" id="{00000000-0008-0000-0400-00007C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25" name="直線コネクタ 124">
              <a:extLst>
                <a:ext uri="{FF2B5EF4-FFF2-40B4-BE49-F238E27FC236}">
                  <a16:creationId xmlns:a16="http://schemas.microsoft.com/office/drawing/2014/main" id="{00000000-0008-0000-0400-00007D000000}"/>
                </a:ext>
              </a:extLst>
            </xdr:cNvPr>
            <xdr:cNvCxnSpPr>
              <a:stCxn id="124" idx="0"/>
              <a:endCxn id="124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6" name="直線コネクタ 125">
              <a:extLst>
                <a:ext uri="{FF2B5EF4-FFF2-40B4-BE49-F238E27FC236}">
                  <a16:creationId xmlns:a16="http://schemas.microsoft.com/office/drawing/2014/main" id="{00000000-0008-0000-0400-00007E000000}"/>
                </a:ext>
              </a:extLst>
            </xdr:cNvPr>
            <xdr:cNvCxnSpPr>
              <a:stCxn id="124" idx="1"/>
              <a:endCxn id="124" idx="3"/>
            </xdr:cNvCxnSpPr>
          </xdr:nvCxnSpPr>
          <xdr:spPr>
            <a:xfrm>
              <a:off x="8235602" y="3367384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27" name="正方形/長方形 126">
              <a:extLst>
                <a:ext uri="{FF2B5EF4-FFF2-40B4-BE49-F238E27FC236}">
                  <a16:creationId xmlns:a16="http://schemas.microsoft.com/office/drawing/2014/main" id="{00000000-0008-0000-0400-00007F000000}"/>
                </a:ext>
              </a:extLst>
            </xdr:cNvPr>
            <xdr:cNvSpPr/>
          </xdr:nvSpPr>
          <xdr:spPr>
            <a:xfrm>
              <a:off x="8737993" y="2350640"/>
              <a:ext cx="2021527" cy="2021528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00000000-0008-0000-0400-000058000000}"/>
              </a:ext>
            </a:extLst>
          </xdr:cNvPr>
          <xdr:cNvCxnSpPr/>
        </xdr:nvCxnSpPr>
        <xdr:spPr>
          <a:xfrm>
            <a:off x="9861037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9" name="直線コネクタ 88">
            <a:extLst>
              <a:ext uri="{FF2B5EF4-FFF2-40B4-BE49-F238E27FC236}">
                <a16:creationId xmlns:a16="http://schemas.microsoft.com/office/drawing/2014/main" id="{00000000-0008-0000-0400-000059000000}"/>
              </a:ext>
            </a:extLst>
          </xdr:cNvPr>
          <xdr:cNvCxnSpPr/>
        </xdr:nvCxnSpPr>
        <xdr:spPr>
          <a:xfrm>
            <a:off x="11241981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00000000-0008-0000-0400-00005A000000}"/>
              </a:ext>
            </a:extLst>
          </xdr:cNvPr>
          <xdr:cNvCxnSpPr/>
        </xdr:nvCxnSpPr>
        <xdr:spPr>
          <a:xfrm>
            <a:off x="11241981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CxnSpPr/>
        </xdr:nvCxnSpPr>
        <xdr:spPr>
          <a:xfrm>
            <a:off x="8480093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00000000-0008-0000-0400-00005C000000}"/>
              </a:ext>
            </a:extLst>
          </xdr:cNvPr>
          <xdr:cNvCxnSpPr/>
        </xdr:nvCxnSpPr>
        <xdr:spPr>
          <a:xfrm>
            <a:off x="8480093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3" name="直線コネクタ 92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CxnSpPr/>
        </xdr:nvCxnSpPr>
        <xdr:spPr>
          <a:xfrm>
            <a:off x="9696639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4" name="直線コネクタ 93">
            <a:extLst>
              <a:ext uri="{FF2B5EF4-FFF2-40B4-BE49-F238E27FC236}">
                <a16:creationId xmlns:a16="http://schemas.microsoft.com/office/drawing/2014/main" id="{00000000-0008-0000-0400-00005E000000}"/>
              </a:ext>
            </a:extLst>
          </xdr:cNvPr>
          <xdr:cNvCxnSpPr/>
        </xdr:nvCxnSpPr>
        <xdr:spPr>
          <a:xfrm>
            <a:off x="11077583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5" name="直線コネクタ 94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CxnSpPr/>
        </xdr:nvCxnSpPr>
        <xdr:spPr>
          <a:xfrm>
            <a:off x="11241981" y="4496675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6" name="直線コネクタ 95">
            <a:extLst>
              <a:ext uri="{FF2B5EF4-FFF2-40B4-BE49-F238E27FC236}">
                <a16:creationId xmlns:a16="http://schemas.microsoft.com/office/drawing/2014/main" id="{00000000-0008-0000-0400-000060000000}"/>
              </a:ext>
            </a:extLst>
          </xdr:cNvPr>
          <xdr:cNvCxnSpPr/>
        </xdr:nvCxnSpPr>
        <xdr:spPr>
          <a:xfrm>
            <a:off x="13839471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" name="直線コネクタ 96">
            <a:extLst>
              <a:ext uri="{FF2B5EF4-FFF2-40B4-BE49-F238E27FC236}">
                <a16:creationId xmlns:a16="http://schemas.microsoft.com/office/drawing/2014/main" id="{00000000-0008-0000-0400-000061000000}"/>
              </a:ext>
            </a:extLst>
          </xdr:cNvPr>
          <xdr:cNvCxnSpPr/>
        </xdr:nvCxnSpPr>
        <xdr:spPr>
          <a:xfrm>
            <a:off x="14036748" y="4496675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" name="直線コネクタ 97">
            <a:extLst>
              <a:ext uri="{FF2B5EF4-FFF2-40B4-BE49-F238E27FC236}">
                <a16:creationId xmlns:a16="http://schemas.microsoft.com/office/drawing/2014/main" id="{00000000-0008-0000-0400-000062000000}"/>
              </a:ext>
            </a:extLst>
          </xdr:cNvPr>
          <xdr:cNvCxnSpPr/>
        </xdr:nvCxnSpPr>
        <xdr:spPr>
          <a:xfrm>
            <a:off x="15253294" y="4661073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00000000-0008-0000-0400-000063000000}"/>
              </a:ext>
            </a:extLst>
          </xdr:cNvPr>
          <xdr:cNvCxnSpPr/>
        </xdr:nvCxnSpPr>
        <xdr:spPr>
          <a:xfrm>
            <a:off x="16634238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00000000-0008-0000-0400-000064000000}"/>
              </a:ext>
            </a:extLst>
          </xdr:cNvPr>
          <xdr:cNvCxnSpPr/>
        </xdr:nvCxnSpPr>
        <xdr:spPr>
          <a:xfrm>
            <a:off x="16634238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1" name="直線コネクタ 100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CxnSpPr/>
        </xdr:nvCxnSpPr>
        <xdr:spPr>
          <a:xfrm>
            <a:off x="14036748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2" name="直線コネクタ 101">
            <a:extLst>
              <a:ext uri="{FF2B5EF4-FFF2-40B4-BE49-F238E27FC236}">
                <a16:creationId xmlns:a16="http://schemas.microsoft.com/office/drawing/2014/main" id="{00000000-0008-0000-0400-000066000000}"/>
              </a:ext>
            </a:extLst>
          </xdr:cNvPr>
          <xdr:cNvCxnSpPr/>
        </xdr:nvCxnSpPr>
        <xdr:spPr>
          <a:xfrm>
            <a:off x="14036748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3" name="直線コネクタ 102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CxnSpPr/>
        </xdr:nvCxnSpPr>
        <xdr:spPr>
          <a:xfrm>
            <a:off x="15417692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4" name="直線コネクタ 103">
            <a:extLst>
              <a:ext uri="{FF2B5EF4-FFF2-40B4-BE49-F238E27FC236}">
                <a16:creationId xmlns:a16="http://schemas.microsoft.com/office/drawing/2014/main" id="{00000000-0008-0000-0400-000068000000}"/>
              </a:ext>
            </a:extLst>
          </xdr:cNvPr>
          <xdr:cNvCxnSpPr/>
        </xdr:nvCxnSpPr>
        <xdr:spPr>
          <a:xfrm>
            <a:off x="8480093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CxnSpPr/>
        </xdr:nvCxnSpPr>
        <xdr:spPr>
          <a:xfrm>
            <a:off x="9696639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00000000-0008-0000-0400-00006A000000}"/>
              </a:ext>
            </a:extLst>
          </xdr:cNvPr>
          <xdr:cNvCxnSpPr/>
        </xdr:nvCxnSpPr>
        <xdr:spPr>
          <a:xfrm>
            <a:off x="11077583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7" name="直線コネクタ 106">
            <a:extLst>
              <a:ext uri="{FF2B5EF4-FFF2-40B4-BE49-F238E27FC236}">
                <a16:creationId xmlns:a16="http://schemas.microsoft.com/office/drawing/2014/main" id="{00000000-0008-0000-0400-00006B000000}"/>
              </a:ext>
            </a:extLst>
          </xdr:cNvPr>
          <xdr:cNvCxnSpPr/>
        </xdr:nvCxnSpPr>
        <xdr:spPr>
          <a:xfrm>
            <a:off x="11241981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8" name="直線コネクタ 107">
            <a:extLst>
              <a:ext uri="{FF2B5EF4-FFF2-40B4-BE49-F238E27FC236}">
                <a16:creationId xmlns:a16="http://schemas.microsoft.com/office/drawing/2014/main" id="{00000000-0008-0000-0400-00006C000000}"/>
              </a:ext>
            </a:extLst>
          </xdr:cNvPr>
          <xdr:cNvCxnSpPr/>
        </xdr:nvCxnSpPr>
        <xdr:spPr>
          <a:xfrm>
            <a:off x="13839471" y="7422962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9" name="直線コネクタ 108">
            <a:extLst>
              <a:ext uri="{FF2B5EF4-FFF2-40B4-BE49-F238E27FC236}">
                <a16:creationId xmlns:a16="http://schemas.microsoft.com/office/drawing/2014/main" id="{00000000-0008-0000-0400-00006D000000}"/>
              </a:ext>
            </a:extLst>
          </xdr:cNvPr>
          <xdr:cNvCxnSpPr/>
        </xdr:nvCxnSpPr>
        <xdr:spPr>
          <a:xfrm>
            <a:off x="14036748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0" name="直線コネクタ 109">
            <a:extLst>
              <a:ext uri="{FF2B5EF4-FFF2-40B4-BE49-F238E27FC236}">
                <a16:creationId xmlns:a16="http://schemas.microsoft.com/office/drawing/2014/main" id="{00000000-0008-0000-0400-00006E000000}"/>
              </a:ext>
            </a:extLst>
          </xdr:cNvPr>
          <xdr:cNvCxnSpPr/>
        </xdr:nvCxnSpPr>
        <xdr:spPr>
          <a:xfrm>
            <a:off x="15253294" y="7455841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400-00006F000000}"/>
              </a:ext>
            </a:extLst>
          </xdr:cNvPr>
          <xdr:cNvCxnSpPr/>
        </xdr:nvCxnSpPr>
        <xdr:spPr>
          <a:xfrm>
            <a:off x="16634238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00000000-0008-0000-0400-000070000000}"/>
              </a:ext>
            </a:extLst>
          </xdr:cNvPr>
          <xdr:cNvCxnSpPr/>
        </xdr:nvCxnSpPr>
        <xdr:spPr>
          <a:xfrm>
            <a:off x="11241981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直線コネクタ 112">
            <a:extLst>
              <a:ext uri="{FF2B5EF4-FFF2-40B4-BE49-F238E27FC236}">
                <a16:creationId xmlns:a16="http://schemas.microsoft.com/office/drawing/2014/main" id="{00000000-0008-0000-0400-000071000000}"/>
              </a:ext>
            </a:extLst>
          </xdr:cNvPr>
          <xdr:cNvCxnSpPr/>
        </xdr:nvCxnSpPr>
        <xdr:spPr>
          <a:xfrm>
            <a:off x="8480093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4" name="直線コネクタ 113">
            <a:extLst>
              <a:ext uri="{FF2B5EF4-FFF2-40B4-BE49-F238E27FC236}">
                <a16:creationId xmlns:a16="http://schemas.microsoft.com/office/drawing/2014/main" id="{00000000-0008-0000-0400-000072000000}"/>
              </a:ext>
            </a:extLst>
          </xdr:cNvPr>
          <xdr:cNvCxnSpPr/>
        </xdr:nvCxnSpPr>
        <xdr:spPr>
          <a:xfrm>
            <a:off x="16634238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CxnSpPr/>
        </xdr:nvCxnSpPr>
        <xdr:spPr>
          <a:xfrm>
            <a:off x="14036748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6" name="直線コネクタ 115">
            <a:extLst>
              <a:ext uri="{FF2B5EF4-FFF2-40B4-BE49-F238E27FC236}">
                <a16:creationId xmlns:a16="http://schemas.microsoft.com/office/drawing/2014/main" id="{00000000-0008-0000-0400-000074000000}"/>
              </a:ext>
            </a:extLst>
          </xdr:cNvPr>
          <xdr:cNvCxnSpPr/>
        </xdr:nvCxnSpPr>
        <xdr:spPr>
          <a:xfrm>
            <a:off x="9861037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00000000-0008-0000-0400-000075000000}"/>
              </a:ext>
            </a:extLst>
          </xdr:cNvPr>
          <xdr:cNvCxnSpPr/>
        </xdr:nvCxnSpPr>
        <xdr:spPr>
          <a:xfrm>
            <a:off x="11241981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00000000-0008-0000-0400-000076000000}"/>
              </a:ext>
            </a:extLst>
          </xdr:cNvPr>
          <xdr:cNvCxnSpPr/>
        </xdr:nvCxnSpPr>
        <xdr:spPr>
          <a:xfrm>
            <a:off x="14036748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00000000-0008-0000-0400-000077000000}"/>
              </a:ext>
            </a:extLst>
          </xdr:cNvPr>
          <xdr:cNvCxnSpPr/>
        </xdr:nvCxnSpPr>
        <xdr:spPr>
          <a:xfrm>
            <a:off x="15417692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直線コネクタ 119">
            <a:extLst>
              <a:ext uri="{FF2B5EF4-FFF2-40B4-BE49-F238E27FC236}">
                <a16:creationId xmlns:a16="http://schemas.microsoft.com/office/drawing/2014/main" id="{00000000-0008-0000-0400-000078000000}"/>
              </a:ext>
            </a:extLst>
          </xdr:cNvPr>
          <xdr:cNvCxnSpPr/>
        </xdr:nvCxnSpPr>
        <xdr:spPr>
          <a:xfrm flipH="1">
            <a:off x="12458527" y="5877619"/>
            <a:ext cx="19727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1" name="直線コネクタ 120">
            <a:extLst>
              <a:ext uri="{FF2B5EF4-FFF2-40B4-BE49-F238E27FC236}">
                <a16:creationId xmlns:a16="http://schemas.microsoft.com/office/drawing/2014/main" id="{00000000-0008-0000-0400-000079000000}"/>
              </a:ext>
            </a:extLst>
          </xdr:cNvPr>
          <xdr:cNvCxnSpPr/>
        </xdr:nvCxnSpPr>
        <xdr:spPr>
          <a:xfrm flipH="1">
            <a:off x="12655804" y="6074897"/>
            <a:ext cx="16439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2" name="直線コネクタ 121">
            <a:extLst>
              <a:ext uri="{FF2B5EF4-FFF2-40B4-BE49-F238E27FC236}">
                <a16:creationId xmlns:a16="http://schemas.microsoft.com/office/drawing/2014/main" id="{00000000-0008-0000-0400-00007A000000}"/>
              </a:ext>
            </a:extLst>
          </xdr:cNvPr>
          <xdr:cNvCxnSpPr/>
        </xdr:nvCxnSpPr>
        <xdr:spPr>
          <a:xfrm>
            <a:off x="12655804" y="5877619"/>
            <a:ext cx="16439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3" name="直線コネクタ 122">
            <a:extLst>
              <a:ext uri="{FF2B5EF4-FFF2-40B4-BE49-F238E27FC236}">
                <a16:creationId xmlns:a16="http://schemas.microsoft.com/office/drawing/2014/main" id="{00000000-0008-0000-0400-00007B000000}"/>
              </a:ext>
            </a:extLst>
          </xdr:cNvPr>
          <xdr:cNvCxnSpPr/>
        </xdr:nvCxnSpPr>
        <xdr:spPr>
          <a:xfrm>
            <a:off x="12458527" y="6074897"/>
            <a:ext cx="19727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47</xdr:row>
      <xdr:rowOff>0</xdr:rowOff>
    </xdr:from>
    <xdr:to>
      <xdr:col>19</xdr:col>
      <xdr:colOff>9525</xdr:colOff>
      <xdr:row>61</xdr:row>
      <xdr:rowOff>9525</xdr:rowOff>
    </xdr:to>
    <xdr:grpSp>
      <xdr:nvGrpSpPr>
        <xdr:cNvPr id="12876" name="グループ化 127">
          <a:extLst>
            <a:ext uri="{FF2B5EF4-FFF2-40B4-BE49-F238E27FC236}">
              <a16:creationId xmlns:a16="http://schemas.microsoft.com/office/drawing/2014/main" id="{00000000-0008-0000-0400-00004C320000}"/>
            </a:ext>
          </a:extLst>
        </xdr:cNvPr>
        <xdr:cNvGrpSpPr>
          <a:grpSpLocks/>
        </xdr:cNvGrpSpPr>
      </xdr:nvGrpSpPr>
      <xdr:grpSpPr bwMode="auto">
        <a:xfrm>
          <a:off x="733425" y="7677150"/>
          <a:ext cx="2009775" cy="2305050"/>
          <a:chOff x="8480093" y="1899184"/>
          <a:chExt cx="8318543" cy="8318546"/>
        </a:xfrm>
      </xdr:grpSpPr>
      <xdr:grpSp>
        <xdr:nvGrpSpPr>
          <xdr:cNvPr id="12877" name="グループ化 128">
            <a:extLst>
              <a:ext uri="{FF2B5EF4-FFF2-40B4-BE49-F238E27FC236}">
                <a16:creationId xmlns:a16="http://schemas.microsoft.com/office/drawing/2014/main" id="{00000000-0008-0000-0400-00004D32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166" name="正方形/長方形 165">
              <a:extLst>
                <a:ext uri="{FF2B5EF4-FFF2-40B4-BE49-F238E27FC236}">
                  <a16:creationId xmlns:a16="http://schemas.microsoft.com/office/drawing/2014/main" id="{00000000-0008-0000-0400-0000A6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67" name="直線コネクタ 166">
              <a:extLst>
                <a:ext uri="{FF2B5EF4-FFF2-40B4-BE49-F238E27FC236}">
                  <a16:creationId xmlns:a16="http://schemas.microsoft.com/office/drawing/2014/main" id="{00000000-0008-0000-0400-0000A7000000}"/>
                </a:ext>
              </a:extLst>
            </xdr:cNvPr>
            <xdr:cNvCxnSpPr>
              <a:stCxn id="166" idx="0"/>
              <a:endCxn id="166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8" name="直線コネクタ 167">
              <a:extLst>
                <a:ext uri="{FF2B5EF4-FFF2-40B4-BE49-F238E27FC236}">
                  <a16:creationId xmlns:a16="http://schemas.microsoft.com/office/drawing/2014/main" id="{00000000-0008-0000-0400-0000A8000000}"/>
                </a:ext>
              </a:extLst>
            </xdr:cNvPr>
            <xdr:cNvCxnSpPr>
              <a:stCxn id="166" idx="1"/>
              <a:endCxn id="166" idx="3"/>
            </xdr:cNvCxnSpPr>
          </xdr:nvCxnSpPr>
          <xdr:spPr>
            <a:xfrm>
              <a:off x="8235602" y="3373318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9" name="正方形/長方形 168">
              <a:extLst>
                <a:ext uri="{FF2B5EF4-FFF2-40B4-BE49-F238E27FC236}">
                  <a16:creationId xmlns:a16="http://schemas.microsoft.com/office/drawing/2014/main" id="{00000000-0008-0000-0400-0000A9000000}"/>
                </a:ext>
              </a:extLst>
            </xdr:cNvPr>
            <xdr:cNvSpPr/>
          </xdr:nvSpPr>
          <xdr:spPr>
            <a:xfrm>
              <a:off x="8737993" y="2348662"/>
              <a:ext cx="2021527" cy="2025484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400-000082000000}"/>
              </a:ext>
            </a:extLst>
          </xdr:cNvPr>
          <xdr:cNvCxnSpPr/>
        </xdr:nvCxnSpPr>
        <xdr:spPr>
          <a:xfrm>
            <a:off x="9861037" y="1899184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400-000083000000}"/>
              </a:ext>
            </a:extLst>
          </xdr:cNvPr>
          <xdr:cNvCxnSpPr/>
        </xdr:nvCxnSpPr>
        <xdr:spPr>
          <a:xfrm>
            <a:off x="11241981" y="1899184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400-000084000000}"/>
              </a:ext>
            </a:extLst>
          </xdr:cNvPr>
          <xdr:cNvCxnSpPr/>
        </xdr:nvCxnSpPr>
        <xdr:spPr>
          <a:xfrm>
            <a:off x="11241981" y="3110941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直線コネクタ 132">
            <a:extLst>
              <a:ext uri="{FF2B5EF4-FFF2-40B4-BE49-F238E27FC236}">
                <a16:creationId xmlns:a16="http://schemas.microsoft.com/office/drawing/2014/main" id="{00000000-0008-0000-0400-000085000000}"/>
              </a:ext>
            </a:extLst>
          </xdr:cNvPr>
          <xdr:cNvCxnSpPr/>
        </xdr:nvCxnSpPr>
        <xdr:spPr>
          <a:xfrm>
            <a:off x="8480093" y="3274692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" name="直線コネクタ 133">
            <a:extLst>
              <a:ext uri="{FF2B5EF4-FFF2-40B4-BE49-F238E27FC236}">
                <a16:creationId xmlns:a16="http://schemas.microsoft.com/office/drawing/2014/main" id="{00000000-0008-0000-0400-000086000000}"/>
              </a:ext>
            </a:extLst>
          </xdr:cNvPr>
          <xdr:cNvCxnSpPr/>
        </xdr:nvCxnSpPr>
        <xdr:spPr>
          <a:xfrm>
            <a:off x="8480093" y="4650199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5" name="直線コネクタ 134">
            <a:extLst>
              <a:ext uri="{FF2B5EF4-FFF2-40B4-BE49-F238E27FC236}">
                <a16:creationId xmlns:a16="http://schemas.microsoft.com/office/drawing/2014/main" id="{00000000-0008-0000-0400-000087000000}"/>
              </a:ext>
            </a:extLst>
          </xdr:cNvPr>
          <xdr:cNvCxnSpPr/>
        </xdr:nvCxnSpPr>
        <xdr:spPr>
          <a:xfrm>
            <a:off x="9696639" y="4650199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400-000088000000}"/>
              </a:ext>
            </a:extLst>
          </xdr:cNvPr>
          <xdr:cNvCxnSpPr/>
        </xdr:nvCxnSpPr>
        <xdr:spPr>
          <a:xfrm>
            <a:off x="11077583" y="4650199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CxnSpPr/>
        </xdr:nvCxnSpPr>
        <xdr:spPr>
          <a:xfrm>
            <a:off x="11241981" y="4486448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8" name="直線コネクタ 137">
            <a:extLst>
              <a:ext uri="{FF2B5EF4-FFF2-40B4-BE49-F238E27FC236}">
                <a16:creationId xmlns:a16="http://schemas.microsoft.com/office/drawing/2014/main" id="{00000000-0008-0000-0400-00008A000000}"/>
              </a:ext>
            </a:extLst>
          </xdr:cNvPr>
          <xdr:cNvCxnSpPr/>
        </xdr:nvCxnSpPr>
        <xdr:spPr>
          <a:xfrm>
            <a:off x="13839471" y="4650199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CxnSpPr/>
        </xdr:nvCxnSpPr>
        <xdr:spPr>
          <a:xfrm>
            <a:off x="14036748" y="4486448"/>
            <a:ext cx="0" cy="32750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" name="直線コネクタ 139">
            <a:extLst>
              <a:ext uri="{FF2B5EF4-FFF2-40B4-BE49-F238E27FC236}">
                <a16:creationId xmlns:a16="http://schemas.microsoft.com/office/drawing/2014/main" id="{00000000-0008-0000-0400-00008C000000}"/>
              </a:ext>
            </a:extLst>
          </xdr:cNvPr>
          <xdr:cNvCxnSpPr/>
        </xdr:nvCxnSpPr>
        <xdr:spPr>
          <a:xfrm>
            <a:off x="15253294" y="4650199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1" name="直線コネクタ 140">
            <a:extLst>
              <a:ext uri="{FF2B5EF4-FFF2-40B4-BE49-F238E27FC236}">
                <a16:creationId xmlns:a16="http://schemas.microsoft.com/office/drawing/2014/main" id="{00000000-0008-0000-0400-00008D000000}"/>
              </a:ext>
            </a:extLst>
          </xdr:cNvPr>
          <xdr:cNvCxnSpPr/>
        </xdr:nvCxnSpPr>
        <xdr:spPr>
          <a:xfrm>
            <a:off x="16634238" y="3274692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CxnSpPr/>
        </xdr:nvCxnSpPr>
        <xdr:spPr>
          <a:xfrm>
            <a:off x="16634238" y="4650199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00000000-0008-0000-0400-00008F000000}"/>
              </a:ext>
            </a:extLst>
          </xdr:cNvPr>
          <xdr:cNvCxnSpPr/>
        </xdr:nvCxnSpPr>
        <xdr:spPr>
          <a:xfrm>
            <a:off x="14036748" y="1899184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00000000-0008-0000-0400-000090000000}"/>
              </a:ext>
            </a:extLst>
          </xdr:cNvPr>
          <xdr:cNvCxnSpPr/>
        </xdr:nvCxnSpPr>
        <xdr:spPr>
          <a:xfrm>
            <a:off x="14036748" y="3110941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CxnSpPr/>
        </xdr:nvCxnSpPr>
        <xdr:spPr>
          <a:xfrm>
            <a:off x="15417692" y="1899184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0000000-0008-0000-0400-000092000000}"/>
              </a:ext>
            </a:extLst>
          </xdr:cNvPr>
          <xdr:cNvCxnSpPr/>
        </xdr:nvCxnSpPr>
        <xdr:spPr>
          <a:xfrm>
            <a:off x="8480093" y="7466715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00000000-0008-0000-0400-000093000000}"/>
              </a:ext>
            </a:extLst>
          </xdr:cNvPr>
          <xdr:cNvCxnSpPr/>
        </xdr:nvCxnSpPr>
        <xdr:spPr>
          <a:xfrm>
            <a:off x="9696639" y="7466715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00000000-0008-0000-0400-000094000000}"/>
              </a:ext>
            </a:extLst>
          </xdr:cNvPr>
          <xdr:cNvCxnSpPr/>
        </xdr:nvCxnSpPr>
        <xdr:spPr>
          <a:xfrm>
            <a:off x="11077583" y="7466715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00000000-0008-0000-0400-000095000000}"/>
              </a:ext>
            </a:extLst>
          </xdr:cNvPr>
          <xdr:cNvCxnSpPr/>
        </xdr:nvCxnSpPr>
        <xdr:spPr>
          <a:xfrm>
            <a:off x="11241981" y="7270214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00000000-0008-0000-0400-000096000000}"/>
              </a:ext>
            </a:extLst>
          </xdr:cNvPr>
          <xdr:cNvCxnSpPr/>
        </xdr:nvCxnSpPr>
        <xdr:spPr>
          <a:xfrm>
            <a:off x="13839471" y="7433965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CxnSpPr/>
        </xdr:nvCxnSpPr>
        <xdr:spPr>
          <a:xfrm>
            <a:off x="14036748" y="7270214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00000000-0008-0000-0400-000098000000}"/>
              </a:ext>
            </a:extLst>
          </xdr:cNvPr>
          <xdr:cNvCxnSpPr/>
        </xdr:nvCxnSpPr>
        <xdr:spPr>
          <a:xfrm>
            <a:off x="15253294" y="7466715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400-000099000000}"/>
              </a:ext>
            </a:extLst>
          </xdr:cNvPr>
          <xdr:cNvCxnSpPr/>
        </xdr:nvCxnSpPr>
        <xdr:spPr>
          <a:xfrm>
            <a:off x="16634238" y="7466715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CxnSpPr/>
        </xdr:nvCxnSpPr>
        <xdr:spPr>
          <a:xfrm>
            <a:off x="11241981" y="8678471"/>
            <a:ext cx="0" cy="32750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00000000-0008-0000-0400-00009B000000}"/>
              </a:ext>
            </a:extLst>
          </xdr:cNvPr>
          <xdr:cNvCxnSpPr/>
        </xdr:nvCxnSpPr>
        <xdr:spPr>
          <a:xfrm>
            <a:off x="8480093" y="8842222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00000000-0008-0000-0400-00009C000000}"/>
              </a:ext>
            </a:extLst>
          </xdr:cNvPr>
          <xdr:cNvCxnSpPr/>
        </xdr:nvCxnSpPr>
        <xdr:spPr>
          <a:xfrm>
            <a:off x="16634238" y="8842222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0000000-0008-0000-0400-00009D000000}"/>
              </a:ext>
            </a:extLst>
          </xdr:cNvPr>
          <xdr:cNvCxnSpPr/>
        </xdr:nvCxnSpPr>
        <xdr:spPr>
          <a:xfrm>
            <a:off x="14036748" y="8678471"/>
            <a:ext cx="0" cy="32750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0000000-0008-0000-0400-00009E000000}"/>
              </a:ext>
            </a:extLst>
          </xdr:cNvPr>
          <xdr:cNvCxnSpPr/>
        </xdr:nvCxnSpPr>
        <xdr:spPr>
          <a:xfrm>
            <a:off x="9861037" y="10053979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00000000-0008-0000-0400-00009F000000}"/>
              </a:ext>
            </a:extLst>
          </xdr:cNvPr>
          <xdr:cNvCxnSpPr/>
        </xdr:nvCxnSpPr>
        <xdr:spPr>
          <a:xfrm>
            <a:off x="11241981" y="10053979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0000000-0008-0000-0400-0000A0000000}"/>
              </a:ext>
            </a:extLst>
          </xdr:cNvPr>
          <xdr:cNvCxnSpPr/>
        </xdr:nvCxnSpPr>
        <xdr:spPr>
          <a:xfrm>
            <a:off x="14036748" y="10053979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id="{00000000-0008-0000-0400-0000A1000000}"/>
              </a:ext>
            </a:extLst>
          </xdr:cNvPr>
          <xdr:cNvCxnSpPr/>
        </xdr:nvCxnSpPr>
        <xdr:spPr>
          <a:xfrm>
            <a:off x="15417692" y="10053979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2" name="直線コネクタ 161">
            <a:extLst>
              <a:ext uri="{FF2B5EF4-FFF2-40B4-BE49-F238E27FC236}">
                <a16:creationId xmlns:a16="http://schemas.microsoft.com/office/drawing/2014/main" id="{00000000-0008-0000-0400-0000A2000000}"/>
              </a:ext>
            </a:extLst>
          </xdr:cNvPr>
          <xdr:cNvCxnSpPr/>
        </xdr:nvCxnSpPr>
        <xdr:spPr>
          <a:xfrm flipH="1">
            <a:off x="12458527" y="5861956"/>
            <a:ext cx="197278" cy="22925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400-0000A3000000}"/>
              </a:ext>
            </a:extLst>
          </xdr:cNvPr>
          <xdr:cNvCxnSpPr/>
        </xdr:nvCxnSpPr>
        <xdr:spPr>
          <a:xfrm flipH="1">
            <a:off x="12655804" y="6091207"/>
            <a:ext cx="164398" cy="16375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400-0000A4000000}"/>
              </a:ext>
            </a:extLst>
          </xdr:cNvPr>
          <xdr:cNvCxnSpPr/>
        </xdr:nvCxnSpPr>
        <xdr:spPr>
          <a:xfrm>
            <a:off x="12655804" y="5861956"/>
            <a:ext cx="164398" cy="22925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0000000-0008-0000-0400-0000A5000000}"/>
              </a:ext>
            </a:extLst>
          </xdr:cNvPr>
          <xdr:cNvCxnSpPr/>
        </xdr:nvCxnSpPr>
        <xdr:spPr>
          <a:xfrm>
            <a:off x="12458527" y="6091207"/>
            <a:ext cx="197278" cy="16375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18</xdr:row>
      <xdr:rowOff>0</xdr:rowOff>
    </xdr:from>
    <xdr:to>
      <xdr:col>36</xdr:col>
      <xdr:colOff>0</xdr:colOff>
      <xdr:row>47</xdr:row>
      <xdr:rowOff>161925</xdr:rowOff>
    </xdr:to>
    <xdr:grpSp>
      <xdr:nvGrpSpPr>
        <xdr:cNvPr id="13507" name="グループ化 63">
          <a:extLst>
            <a:ext uri="{FF2B5EF4-FFF2-40B4-BE49-F238E27FC236}">
              <a16:creationId xmlns:a16="http://schemas.microsoft.com/office/drawing/2014/main" id="{00000000-0008-0000-0500-0000C3340000}"/>
            </a:ext>
          </a:extLst>
        </xdr:cNvPr>
        <xdr:cNvGrpSpPr>
          <a:grpSpLocks/>
        </xdr:cNvGrpSpPr>
      </xdr:nvGrpSpPr>
      <xdr:grpSpPr bwMode="auto">
        <a:xfrm>
          <a:off x="857250" y="2924175"/>
          <a:ext cx="4286250" cy="4857750"/>
          <a:chOff x="8480093" y="1899184"/>
          <a:chExt cx="8318543" cy="8318546"/>
        </a:xfrm>
      </xdr:grpSpPr>
      <xdr:grpSp>
        <xdr:nvGrpSpPr>
          <xdr:cNvPr id="13508" name="グループ化 16">
            <a:extLst>
              <a:ext uri="{FF2B5EF4-FFF2-40B4-BE49-F238E27FC236}">
                <a16:creationId xmlns:a16="http://schemas.microsoft.com/office/drawing/2014/main" id="{00000000-0008-0000-0500-0000C434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CxnSpPr>
              <a:stCxn id="5" idx="0"/>
              <a:endCxn id="5" idx="2"/>
            </xdr:cNvCxnSpPr>
          </xdr:nvCxnSpPr>
          <xdr:spPr>
            <a:xfrm>
              <a:off x="9748757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CxnSpPr>
              <a:stCxn id="5" idx="1"/>
              <a:endCxn id="5" idx="3"/>
            </xdr:cNvCxnSpPr>
          </xdr:nvCxnSpPr>
          <xdr:spPr>
            <a:xfrm>
              <a:off x="8235602" y="3364211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8739987" y="2353569"/>
              <a:ext cx="2017540" cy="2015669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CxnSpPr/>
        </xdr:nvCxnSpPr>
        <xdr:spPr>
          <a:xfrm>
            <a:off x="9866517" y="1899184"/>
            <a:ext cx="0" cy="1852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CxnSpPr/>
        </xdr:nvCxnSpPr>
        <xdr:spPr>
          <a:xfrm>
            <a:off x="11252941" y="1899184"/>
            <a:ext cx="0" cy="1852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CxnSpPr/>
        </xdr:nvCxnSpPr>
        <xdr:spPr>
          <a:xfrm>
            <a:off x="11252941" y="3118414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CxnSpPr/>
        </xdr:nvCxnSpPr>
        <xdr:spPr>
          <a:xfrm>
            <a:off x="8480093" y="3288181"/>
            <a:ext cx="184857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CxnSpPr/>
        </xdr:nvCxnSpPr>
        <xdr:spPr>
          <a:xfrm>
            <a:off x="8480093" y="4677177"/>
            <a:ext cx="184857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CxnSpPr/>
        </xdr:nvCxnSpPr>
        <xdr:spPr>
          <a:xfrm>
            <a:off x="9697065" y="4677177"/>
            <a:ext cx="35430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CxnSpPr/>
        </xdr:nvCxnSpPr>
        <xdr:spPr>
          <a:xfrm>
            <a:off x="11083489" y="467717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CxnSpPr/>
        </xdr:nvCxnSpPr>
        <xdr:spPr>
          <a:xfrm>
            <a:off x="11252941" y="4507411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CxnSpPr/>
        </xdr:nvCxnSpPr>
        <xdr:spPr>
          <a:xfrm>
            <a:off x="13856337" y="4661744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CxnSpPr/>
        </xdr:nvCxnSpPr>
        <xdr:spPr>
          <a:xfrm>
            <a:off x="14025788" y="4491978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CxnSpPr/>
        </xdr:nvCxnSpPr>
        <xdr:spPr>
          <a:xfrm>
            <a:off x="15242760" y="467717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CxnSpPr/>
        </xdr:nvCxnSpPr>
        <xdr:spPr>
          <a:xfrm>
            <a:off x="16629184" y="3288181"/>
            <a:ext cx="169452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CxnSpPr/>
        </xdr:nvCxnSpPr>
        <xdr:spPr>
          <a:xfrm>
            <a:off x="16629184" y="4677177"/>
            <a:ext cx="169452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CxnSpPr/>
        </xdr:nvCxnSpPr>
        <xdr:spPr>
          <a:xfrm>
            <a:off x="14025788" y="1899184"/>
            <a:ext cx="0" cy="1852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CxnSpPr/>
        </xdr:nvCxnSpPr>
        <xdr:spPr>
          <a:xfrm>
            <a:off x="14025788" y="3118414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CxnSpPr/>
        </xdr:nvCxnSpPr>
        <xdr:spPr>
          <a:xfrm>
            <a:off x="15412212" y="1899184"/>
            <a:ext cx="0" cy="1852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CxnSpPr/>
        </xdr:nvCxnSpPr>
        <xdr:spPr>
          <a:xfrm>
            <a:off x="8480093" y="7439737"/>
            <a:ext cx="184857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CxnSpPr/>
        </xdr:nvCxnSpPr>
        <xdr:spPr>
          <a:xfrm>
            <a:off x="9697065" y="7439737"/>
            <a:ext cx="35430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CxnSpPr/>
        </xdr:nvCxnSpPr>
        <xdr:spPr>
          <a:xfrm>
            <a:off x="11083489" y="743973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CxnSpPr/>
        </xdr:nvCxnSpPr>
        <xdr:spPr>
          <a:xfrm>
            <a:off x="11252941" y="7269971"/>
            <a:ext cx="0" cy="3549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CxnSpPr/>
        </xdr:nvCxnSpPr>
        <xdr:spPr>
          <a:xfrm>
            <a:off x="13856337" y="743973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CxnSpPr/>
        </xdr:nvCxnSpPr>
        <xdr:spPr>
          <a:xfrm>
            <a:off x="14025788" y="7269971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CxnSpPr/>
        </xdr:nvCxnSpPr>
        <xdr:spPr>
          <a:xfrm>
            <a:off x="15242760" y="743973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CxnSpPr/>
        </xdr:nvCxnSpPr>
        <xdr:spPr>
          <a:xfrm>
            <a:off x="16629184" y="7439737"/>
            <a:ext cx="169452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CxnSpPr/>
        </xdr:nvCxnSpPr>
        <xdr:spPr>
          <a:xfrm>
            <a:off x="11252941" y="8658967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CxnSpPr/>
        </xdr:nvCxnSpPr>
        <xdr:spPr>
          <a:xfrm>
            <a:off x="8480093" y="8828733"/>
            <a:ext cx="184857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CxnSpPr/>
        </xdr:nvCxnSpPr>
        <xdr:spPr>
          <a:xfrm>
            <a:off x="16629184" y="8828733"/>
            <a:ext cx="169452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CxnSpPr/>
        </xdr:nvCxnSpPr>
        <xdr:spPr>
          <a:xfrm>
            <a:off x="14025788" y="8658967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CxnSpPr/>
        </xdr:nvCxnSpPr>
        <xdr:spPr>
          <a:xfrm>
            <a:off x="9866517" y="10047964"/>
            <a:ext cx="0" cy="1697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CxnSpPr/>
        </xdr:nvCxnSpPr>
        <xdr:spPr>
          <a:xfrm>
            <a:off x="11252941" y="10047964"/>
            <a:ext cx="0" cy="1697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CxnSpPr/>
        </xdr:nvCxnSpPr>
        <xdr:spPr>
          <a:xfrm>
            <a:off x="14025788" y="10047964"/>
            <a:ext cx="0" cy="1697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CxnSpPr/>
        </xdr:nvCxnSpPr>
        <xdr:spPr>
          <a:xfrm>
            <a:off x="15412212" y="10047964"/>
            <a:ext cx="0" cy="1697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CxnSpPr/>
        </xdr:nvCxnSpPr>
        <xdr:spPr>
          <a:xfrm flipH="1">
            <a:off x="12469913" y="5880974"/>
            <a:ext cx="169452" cy="1852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00000000-0008-0000-0500-00003C000000}"/>
              </a:ext>
            </a:extLst>
          </xdr:cNvPr>
          <xdr:cNvCxnSpPr/>
        </xdr:nvCxnSpPr>
        <xdr:spPr>
          <a:xfrm flipH="1">
            <a:off x="12639365" y="6066174"/>
            <a:ext cx="169452" cy="16976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CxnSpPr/>
        </xdr:nvCxnSpPr>
        <xdr:spPr>
          <a:xfrm>
            <a:off x="12639365" y="5880974"/>
            <a:ext cx="169452" cy="1852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00000000-0008-0000-0500-00003F000000}"/>
              </a:ext>
            </a:extLst>
          </xdr:cNvPr>
          <xdr:cNvCxnSpPr/>
        </xdr:nvCxnSpPr>
        <xdr:spPr>
          <a:xfrm>
            <a:off x="12469913" y="6066174"/>
            <a:ext cx="169452" cy="16976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9"/>
  <sheetViews>
    <sheetView showGridLines="0" showRowColHeaders="0" zoomScale="110" zoomScaleNormal="110" workbookViewId="0">
      <selection activeCell="B1" sqref="B1"/>
    </sheetView>
  </sheetViews>
  <sheetFormatPr defaultColWidth="9" defaultRowHeight="12.95"/>
  <cols>
    <col min="1" max="16384" width="9" style="23"/>
  </cols>
  <sheetData>
    <row r="3" spans="2:15" ht="40.700000000000003" customHeight="1">
      <c r="B3" s="165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46"/>
      <c r="M3" s="146"/>
      <c r="N3" s="146"/>
      <c r="O3" s="146"/>
    </row>
    <row r="5" spans="2:15" ht="15">
      <c r="B5" s="167" t="s">
        <v>1</v>
      </c>
      <c r="C5" s="167"/>
      <c r="D5" s="167"/>
      <c r="E5" s="167"/>
      <c r="F5" s="167"/>
      <c r="G5" s="167"/>
      <c r="H5" s="167"/>
      <c r="I5" s="167"/>
      <c r="J5" s="167"/>
      <c r="K5" s="167"/>
    </row>
    <row r="6" spans="2:15" ht="15.75" customHeight="1">
      <c r="B6" s="169" t="s">
        <v>2</v>
      </c>
      <c r="C6" s="169"/>
      <c r="D6" s="169"/>
      <c r="E6" s="169"/>
      <c r="F6" s="169"/>
      <c r="G6" s="169"/>
      <c r="H6" s="169"/>
      <c r="I6" s="169"/>
      <c r="J6" s="169"/>
      <c r="K6" s="169"/>
    </row>
    <row r="7" spans="2:15" ht="15.75" customHeight="1">
      <c r="B7" s="169"/>
      <c r="C7" s="169"/>
      <c r="D7" s="169"/>
      <c r="E7" s="169"/>
      <c r="F7" s="169"/>
      <c r="G7" s="169"/>
      <c r="H7" s="169"/>
      <c r="I7" s="169"/>
      <c r="J7" s="169"/>
      <c r="K7" s="169"/>
    </row>
    <row r="8" spans="2:15" ht="15">
      <c r="B8" s="147"/>
      <c r="C8" s="147"/>
      <c r="D8" s="147"/>
      <c r="E8" s="147"/>
      <c r="F8" s="147"/>
      <c r="G8" s="147"/>
      <c r="H8" s="147"/>
      <c r="I8" s="147"/>
      <c r="J8" s="147"/>
      <c r="K8" s="147"/>
    </row>
    <row r="9" spans="2:15" ht="15">
      <c r="B9" s="168" t="s">
        <v>3</v>
      </c>
      <c r="C9" s="168"/>
      <c r="D9" s="168"/>
      <c r="E9" s="168"/>
      <c r="F9" s="168"/>
      <c r="G9" s="168"/>
      <c r="H9" s="168"/>
      <c r="I9" s="168"/>
      <c r="J9" s="168"/>
      <c r="K9" s="168"/>
    </row>
  </sheetData>
  <sheetProtection algorithmName="SHA-512" hashValue="j4DH2g8gT71Uq4i2InVZSyi0CG5+HvEr8CbQaAZ5OfzgZroP8n/Se6DbPEnMk/pPyPUS/XQlxNTGMNmCWdx37w==" saltValue="26kYX4rRTXoKP80m7oMBCQ==" spinCount="100000" sheet="1" selectLockedCells="1"/>
  <mergeCells count="4">
    <mergeCell ref="B3:K3"/>
    <mergeCell ref="B5:K5"/>
    <mergeCell ref="B9:K9"/>
    <mergeCell ref="B6:K7"/>
  </mergeCells>
  <phoneticPr fontId="1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BA67"/>
  <sheetViews>
    <sheetView showGridLines="0" tabSelected="1" zoomScale="110" zoomScaleNormal="110" workbookViewId="0">
      <selection activeCell="J57" sqref="J57:R58"/>
    </sheetView>
  </sheetViews>
  <sheetFormatPr defaultColWidth="7.140625" defaultRowHeight="12.95"/>
  <cols>
    <col min="1" max="42" width="2.140625" style="1" customWidth="1"/>
    <col min="43" max="43" width="2.140625" style="1" hidden="1" customWidth="1"/>
    <col min="44" max="46" width="2.140625" style="1" customWidth="1"/>
    <col min="47" max="47" width="4.5703125" style="1" customWidth="1"/>
    <col min="48" max="52" width="4.5703125" style="1" hidden="1" customWidth="1"/>
    <col min="53" max="56" width="4.5703125" style="1" customWidth="1"/>
    <col min="57" max="255" width="2.140625" style="1" customWidth="1"/>
    <col min="256" max="16384" width="7.140625" style="1"/>
  </cols>
  <sheetData>
    <row r="1" spans="2:53" ht="13.5" thickBot="1"/>
    <row r="2" spans="2:53" ht="7.5" customHeight="1"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1"/>
      <c r="AO2" s="158"/>
    </row>
    <row r="3" spans="2:53">
      <c r="C3" s="20"/>
      <c r="D3" s="16"/>
      <c r="E3" s="17" t="s">
        <v>4</v>
      </c>
      <c r="P3" s="145"/>
      <c r="Q3" s="143" t="s">
        <v>5</v>
      </c>
      <c r="AB3" s="159"/>
      <c r="AC3" s="143" t="s">
        <v>6</v>
      </c>
      <c r="AM3" s="158"/>
      <c r="AN3" s="162"/>
      <c r="AO3" s="158"/>
    </row>
    <row r="4" spans="2:53" ht="7.5" customHeight="1" thickBot="1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4"/>
      <c r="AO4" s="158"/>
    </row>
    <row r="6" spans="2:5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53">
      <c r="B7" s="2"/>
      <c r="C7" s="195" t="s">
        <v>7</v>
      </c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2"/>
      <c r="AP7" s="3"/>
    </row>
    <row r="8" spans="2:53" ht="25.7" customHeight="1">
      <c r="B8" s="2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2"/>
      <c r="AP8" s="3"/>
    </row>
    <row r="9" spans="2:53">
      <c r="B9" s="2"/>
      <c r="C9" s="170" t="s">
        <v>8</v>
      </c>
      <c r="D9" s="171"/>
      <c r="E9" s="171"/>
      <c r="F9" s="171"/>
      <c r="G9" s="171"/>
      <c r="H9" s="171"/>
      <c r="I9" s="174" t="s">
        <v>9</v>
      </c>
      <c r="J9" s="175"/>
      <c r="K9" s="175"/>
      <c r="L9" s="175"/>
      <c r="M9" s="175"/>
      <c r="N9" s="175"/>
      <c r="O9" s="176"/>
      <c r="P9" s="225" t="s">
        <v>10</v>
      </c>
      <c r="Q9" s="205"/>
      <c r="R9" s="205"/>
      <c r="S9" s="205"/>
      <c r="T9" s="205"/>
      <c r="U9" s="206"/>
      <c r="V9" s="174" t="s">
        <v>9</v>
      </c>
      <c r="W9" s="175"/>
      <c r="X9" s="175"/>
      <c r="Y9" s="175"/>
      <c r="Z9" s="175"/>
      <c r="AA9" s="175"/>
      <c r="AB9" s="176"/>
      <c r="AC9" s="204" t="s">
        <v>11</v>
      </c>
      <c r="AD9" s="205"/>
      <c r="AE9" s="205"/>
      <c r="AF9" s="205"/>
      <c r="AG9" s="205"/>
      <c r="AH9" s="206"/>
      <c r="AI9" s="174" t="s">
        <v>9</v>
      </c>
      <c r="AJ9" s="175"/>
      <c r="AK9" s="175"/>
      <c r="AL9" s="175"/>
      <c r="AM9" s="175"/>
      <c r="AN9" s="176"/>
      <c r="AO9" s="2"/>
      <c r="AP9" s="3"/>
      <c r="AV9" s="142" t="s">
        <v>9</v>
      </c>
      <c r="AW9" s="142" t="s">
        <v>12</v>
      </c>
      <c r="AX9" s="142" t="s">
        <v>13</v>
      </c>
      <c r="AY9" s="142" t="s">
        <v>14</v>
      </c>
      <c r="AZ9" s="142"/>
      <c r="BA9" s="142"/>
    </row>
    <row r="10" spans="2:53">
      <c r="B10" s="2"/>
      <c r="C10" s="172"/>
      <c r="D10" s="173"/>
      <c r="E10" s="173"/>
      <c r="F10" s="173"/>
      <c r="G10" s="173"/>
      <c r="H10" s="173"/>
      <c r="I10" s="177"/>
      <c r="J10" s="178"/>
      <c r="K10" s="178"/>
      <c r="L10" s="178"/>
      <c r="M10" s="178"/>
      <c r="N10" s="178"/>
      <c r="O10" s="179"/>
      <c r="P10" s="207"/>
      <c r="Q10" s="208"/>
      <c r="R10" s="208"/>
      <c r="S10" s="208"/>
      <c r="T10" s="208"/>
      <c r="U10" s="209"/>
      <c r="V10" s="177"/>
      <c r="W10" s="178"/>
      <c r="X10" s="178"/>
      <c r="Y10" s="178"/>
      <c r="Z10" s="178"/>
      <c r="AA10" s="178"/>
      <c r="AB10" s="179"/>
      <c r="AC10" s="207"/>
      <c r="AD10" s="208"/>
      <c r="AE10" s="208"/>
      <c r="AF10" s="208"/>
      <c r="AG10" s="208"/>
      <c r="AH10" s="209"/>
      <c r="AI10" s="177"/>
      <c r="AJ10" s="178"/>
      <c r="AK10" s="178"/>
      <c r="AL10" s="178"/>
      <c r="AM10" s="178"/>
      <c r="AN10" s="179"/>
      <c r="AO10" s="2"/>
      <c r="AP10" s="3"/>
      <c r="AV10" s="142" t="s">
        <v>9</v>
      </c>
      <c r="AW10" s="142" t="s">
        <v>15</v>
      </c>
      <c r="AX10" s="142" t="s">
        <v>16</v>
      </c>
      <c r="BA10" s="142"/>
    </row>
    <row r="11" spans="2:53">
      <c r="B11" s="2"/>
      <c r="C11" s="184" t="s">
        <v>17</v>
      </c>
      <c r="D11" s="185"/>
      <c r="E11" s="185"/>
      <c r="F11" s="185"/>
      <c r="G11" s="185"/>
      <c r="H11" s="185"/>
      <c r="I11" s="6" t="s">
        <v>18</v>
      </c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7" t="s">
        <v>19</v>
      </c>
      <c r="AJ11" s="221" t="s">
        <v>20</v>
      </c>
      <c r="AK11" s="222"/>
      <c r="AL11" s="222"/>
      <c r="AM11" s="222"/>
      <c r="AN11" s="223"/>
      <c r="AO11" s="2"/>
      <c r="AP11" s="3"/>
      <c r="AV11" s="142" t="s">
        <v>9</v>
      </c>
      <c r="AW11" s="142" t="s">
        <v>21</v>
      </c>
      <c r="AX11" s="142" t="s">
        <v>22</v>
      </c>
      <c r="AY11" s="142" t="s">
        <v>23</v>
      </c>
      <c r="AZ11" s="142" t="s">
        <v>24</v>
      </c>
      <c r="BA11" s="142"/>
    </row>
    <row r="12" spans="2:53" ht="13.5" customHeight="1">
      <c r="B12" s="2"/>
      <c r="C12" s="180" t="s">
        <v>25</v>
      </c>
      <c r="D12" s="181"/>
      <c r="E12" s="181"/>
      <c r="F12" s="181"/>
      <c r="G12" s="181"/>
      <c r="H12" s="181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5"/>
      <c r="AJ12" s="210" t="s">
        <v>26</v>
      </c>
      <c r="AK12" s="211"/>
      <c r="AL12" s="217"/>
      <c r="AM12" s="217"/>
      <c r="AN12" s="218"/>
      <c r="AO12" s="2"/>
      <c r="AP12" s="3"/>
      <c r="AV12" s="142"/>
      <c r="AW12" s="142"/>
      <c r="AX12" s="142"/>
      <c r="AY12" s="142"/>
      <c r="AZ12" s="142"/>
      <c r="BA12" s="142"/>
    </row>
    <row r="13" spans="2:53">
      <c r="B13" s="2"/>
      <c r="C13" s="182"/>
      <c r="D13" s="183"/>
      <c r="E13" s="183"/>
      <c r="F13" s="183"/>
      <c r="G13" s="183"/>
      <c r="H13" s="183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5"/>
      <c r="AJ13" s="212"/>
      <c r="AK13" s="213"/>
      <c r="AL13" s="219"/>
      <c r="AM13" s="219"/>
      <c r="AN13" s="220"/>
      <c r="AO13" s="2"/>
      <c r="AP13" s="3"/>
      <c r="AV13" s="142" t="s">
        <v>27</v>
      </c>
      <c r="AW13" s="142" t="s">
        <v>28</v>
      </c>
    </row>
    <row r="14" spans="2:53" ht="13.5" customHeight="1">
      <c r="B14" s="2"/>
      <c r="C14" s="225" t="s">
        <v>29</v>
      </c>
      <c r="D14" s="242"/>
      <c r="E14" s="242"/>
      <c r="F14" s="242"/>
      <c r="G14" s="242"/>
      <c r="H14" s="243"/>
      <c r="I14" s="174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6"/>
      <c r="W14" s="234" t="s">
        <v>30</v>
      </c>
      <c r="X14" s="235"/>
      <c r="Y14" s="235"/>
      <c r="Z14" s="236"/>
      <c r="AA14" s="232">
        <f>AV14</f>
        <v>0</v>
      </c>
      <c r="AB14" s="205"/>
      <c r="AC14" s="205"/>
      <c r="AD14" s="205"/>
      <c r="AE14" s="240" t="s">
        <v>31</v>
      </c>
      <c r="AF14" s="226" t="s">
        <v>32</v>
      </c>
      <c r="AG14" s="227"/>
      <c r="AH14" s="227"/>
      <c r="AI14" s="228"/>
      <c r="AJ14" s="232">
        <f>AW14</f>
        <v>0</v>
      </c>
      <c r="AK14" s="205"/>
      <c r="AL14" s="205"/>
      <c r="AM14" s="205"/>
      <c r="AN14" s="240" t="s">
        <v>31</v>
      </c>
      <c r="AO14" s="2"/>
      <c r="AP14" s="3"/>
      <c r="AV14" s="141">
        <f>参加者名簿!V18</f>
        <v>0</v>
      </c>
      <c r="AW14" s="141">
        <f>参加者名簿!AA18</f>
        <v>0</v>
      </c>
    </row>
    <row r="15" spans="2:53">
      <c r="B15" s="2"/>
      <c r="C15" s="244"/>
      <c r="D15" s="245"/>
      <c r="E15" s="245"/>
      <c r="F15" s="245"/>
      <c r="G15" s="245"/>
      <c r="H15" s="246"/>
      <c r="I15" s="177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9"/>
      <c r="W15" s="237"/>
      <c r="X15" s="238"/>
      <c r="Y15" s="238"/>
      <c r="Z15" s="239"/>
      <c r="AA15" s="233"/>
      <c r="AB15" s="208"/>
      <c r="AC15" s="208"/>
      <c r="AD15" s="208"/>
      <c r="AE15" s="241"/>
      <c r="AF15" s="229"/>
      <c r="AG15" s="230"/>
      <c r="AH15" s="230"/>
      <c r="AI15" s="231"/>
      <c r="AJ15" s="233"/>
      <c r="AK15" s="208"/>
      <c r="AL15" s="208"/>
      <c r="AM15" s="208"/>
      <c r="AN15" s="241"/>
      <c r="AO15" s="2"/>
      <c r="AP15" s="3"/>
      <c r="AQ15" s="4"/>
    </row>
    <row r="16" spans="2:53" ht="13.5" customHeight="1">
      <c r="B16" s="2"/>
      <c r="C16" s="186" t="s">
        <v>17</v>
      </c>
      <c r="D16" s="187"/>
      <c r="E16" s="187"/>
      <c r="F16" s="188"/>
      <c r="G16" s="6" t="s">
        <v>18</v>
      </c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11" t="s">
        <v>19</v>
      </c>
      <c r="V16" s="186" t="s">
        <v>17</v>
      </c>
      <c r="W16" s="187"/>
      <c r="X16" s="187"/>
      <c r="Y16" s="188"/>
      <c r="Z16" s="6" t="s">
        <v>18</v>
      </c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7" t="s">
        <v>19</v>
      </c>
      <c r="AO16" s="2"/>
      <c r="AP16" s="3"/>
    </row>
    <row r="17" spans="2:48" ht="13.5" customHeight="1">
      <c r="B17" s="2"/>
      <c r="C17" s="189" t="s">
        <v>33</v>
      </c>
      <c r="D17" s="190"/>
      <c r="E17" s="190"/>
      <c r="F17" s="191"/>
      <c r="G17" s="198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89" t="s">
        <v>34</v>
      </c>
      <c r="W17" s="190"/>
      <c r="X17" s="190"/>
      <c r="Y17" s="191"/>
      <c r="Z17" s="198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200"/>
      <c r="AO17" s="2"/>
      <c r="AP17" s="3"/>
    </row>
    <row r="18" spans="2:48">
      <c r="B18" s="2"/>
      <c r="C18" s="192"/>
      <c r="D18" s="193"/>
      <c r="E18" s="193"/>
      <c r="F18" s="194"/>
      <c r="G18" s="201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192"/>
      <c r="W18" s="193"/>
      <c r="X18" s="193"/>
      <c r="Y18" s="194"/>
      <c r="Z18" s="201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3"/>
      <c r="AO18" s="2"/>
      <c r="AP18" s="3"/>
      <c r="AQ18" s="4"/>
    </row>
    <row r="19" spans="2:48" ht="13.5" customHeight="1">
      <c r="B19" s="2"/>
      <c r="C19" s="186" t="s">
        <v>17</v>
      </c>
      <c r="D19" s="187"/>
      <c r="E19" s="187"/>
      <c r="F19" s="188"/>
      <c r="G19" s="6" t="s">
        <v>18</v>
      </c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11" t="s">
        <v>19</v>
      </c>
      <c r="V19" s="186" t="s">
        <v>17</v>
      </c>
      <c r="W19" s="187"/>
      <c r="X19" s="187"/>
      <c r="Y19" s="188"/>
      <c r="Z19" s="6" t="s">
        <v>18</v>
      </c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7" t="s">
        <v>19</v>
      </c>
      <c r="AO19" s="2"/>
      <c r="AP19" s="3"/>
    </row>
    <row r="20" spans="2:48" ht="13.5" customHeight="1">
      <c r="B20" s="2"/>
      <c r="C20" s="189" t="s">
        <v>35</v>
      </c>
      <c r="D20" s="190"/>
      <c r="E20" s="190"/>
      <c r="F20" s="191"/>
      <c r="G20" s="198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89" t="s">
        <v>36</v>
      </c>
      <c r="W20" s="190"/>
      <c r="X20" s="190"/>
      <c r="Y20" s="191"/>
      <c r="Z20" s="198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200"/>
      <c r="AO20" s="2"/>
      <c r="AP20" s="3"/>
    </row>
    <row r="21" spans="2:48">
      <c r="B21" s="2"/>
      <c r="C21" s="192"/>
      <c r="D21" s="193"/>
      <c r="E21" s="193"/>
      <c r="F21" s="194"/>
      <c r="G21" s="201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192"/>
      <c r="W21" s="193"/>
      <c r="X21" s="193"/>
      <c r="Y21" s="194"/>
      <c r="Z21" s="201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3"/>
      <c r="AO21" s="2"/>
      <c r="AP21" s="3"/>
      <c r="AQ21" s="4"/>
    </row>
    <row r="22" spans="2:48" ht="13.5" customHeight="1">
      <c r="B22" s="2"/>
      <c r="C22" s="186" t="s">
        <v>17</v>
      </c>
      <c r="D22" s="187"/>
      <c r="E22" s="187"/>
      <c r="F22" s="188"/>
      <c r="G22" s="6" t="s">
        <v>18</v>
      </c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7" t="s">
        <v>19</v>
      </c>
      <c r="AC22" s="247" t="s">
        <v>37</v>
      </c>
      <c r="AD22" s="248"/>
      <c r="AE22" s="248"/>
      <c r="AF22" s="249"/>
      <c r="AG22" s="283">
        <f>AV22+INT(AV23/60)</f>
        <v>0</v>
      </c>
      <c r="AH22" s="284"/>
      <c r="AI22" s="284"/>
      <c r="AJ22" s="187" t="s">
        <v>38</v>
      </c>
      <c r="AK22" s="284">
        <f>AV23-INT(AV23/60)*60</f>
        <v>0</v>
      </c>
      <c r="AL22" s="284"/>
      <c r="AM22" s="284"/>
      <c r="AN22" s="263" t="s">
        <v>39</v>
      </c>
      <c r="AO22" s="2"/>
      <c r="AP22" s="3"/>
      <c r="AV22" s="13">
        <f>AK26+AK30+AK34+AK38</f>
        <v>0</v>
      </c>
    </row>
    <row r="23" spans="2:48" ht="13.5" customHeight="1">
      <c r="B23" s="2"/>
      <c r="C23" s="250" t="s">
        <v>40</v>
      </c>
      <c r="D23" s="256"/>
      <c r="E23" s="256"/>
      <c r="F23" s="257"/>
      <c r="G23" s="198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200"/>
      <c r="AC23" s="250"/>
      <c r="AD23" s="251"/>
      <c r="AE23" s="251"/>
      <c r="AF23" s="252"/>
      <c r="AG23" s="285"/>
      <c r="AH23" s="286"/>
      <c r="AI23" s="286"/>
      <c r="AJ23" s="190"/>
      <c r="AK23" s="286"/>
      <c r="AL23" s="286"/>
      <c r="AM23" s="286"/>
      <c r="AN23" s="267"/>
      <c r="AO23" s="2"/>
      <c r="AP23" s="3"/>
      <c r="AV23" s="12">
        <f>AK28+AK32+AK36+AK40</f>
        <v>0</v>
      </c>
    </row>
    <row r="24" spans="2:48">
      <c r="B24" s="2"/>
      <c r="C24" s="258"/>
      <c r="D24" s="259"/>
      <c r="E24" s="259"/>
      <c r="F24" s="260"/>
      <c r="G24" s="201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3"/>
      <c r="AC24" s="253"/>
      <c r="AD24" s="254"/>
      <c r="AE24" s="254"/>
      <c r="AF24" s="255"/>
      <c r="AG24" s="287"/>
      <c r="AH24" s="288"/>
      <c r="AI24" s="288"/>
      <c r="AJ24" s="193"/>
      <c r="AK24" s="288"/>
      <c r="AL24" s="288"/>
      <c r="AM24" s="288"/>
      <c r="AN24" s="282"/>
      <c r="AO24" s="2"/>
      <c r="AP24" s="3"/>
    </row>
    <row r="25" spans="2:48" ht="13.5" customHeight="1">
      <c r="B25" s="2"/>
      <c r="C25" s="261" t="s">
        <v>41</v>
      </c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2" t="s">
        <v>42</v>
      </c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 t="s">
        <v>43</v>
      </c>
      <c r="AL25" s="262"/>
      <c r="AM25" s="262"/>
      <c r="AN25" s="262"/>
      <c r="AO25" s="2"/>
      <c r="AP25" s="3"/>
    </row>
    <row r="26" spans="2:48" ht="13.5" customHeight="1">
      <c r="B26" s="2"/>
      <c r="C26" s="276">
        <v>1</v>
      </c>
      <c r="D26" s="186" t="s">
        <v>44</v>
      </c>
      <c r="E26" s="187"/>
      <c r="F26" s="263"/>
      <c r="G26" s="272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6"/>
      <c r="V26" s="272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6"/>
      <c r="AK26" s="268"/>
      <c r="AL26" s="269"/>
      <c r="AM26" s="269"/>
      <c r="AN26" s="263" t="s">
        <v>38</v>
      </c>
      <c r="AO26" s="2"/>
      <c r="AP26" s="3"/>
    </row>
    <row r="27" spans="2:48">
      <c r="B27" s="2"/>
      <c r="C27" s="277"/>
      <c r="D27" s="264"/>
      <c r="E27" s="265"/>
      <c r="F27" s="266"/>
      <c r="G27" s="273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5"/>
      <c r="V27" s="273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5"/>
      <c r="AK27" s="270"/>
      <c r="AL27" s="271"/>
      <c r="AM27" s="271"/>
      <c r="AN27" s="267"/>
      <c r="AO27" s="2"/>
      <c r="AP27" s="3"/>
    </row>
    <row r="28" spans="2:48" ht="13.5" customHeight="1">
      <c r="B28" s="2"/>
      <c r="C28" s="277"/>
      <c r="D28" s="279" t="s">
        <v>45</v>
      </c>
      <c r="E28" s="280"/>
      <c r="F28" s="281"/>
      <c r="G28" s="289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1"/>
      <c r="V28" s="289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1"/>
      <c r="AK28" s="270"/>
      <c r="AL28" s="271"/>
      <c r="AM28" s="271"/>
      <c r="AN28" s="267" t="s">
        <v>39</v>
      </c>
      <c r="AO28" s="2"/>
      <c r="AP28" s="3"/>
    </row>
    <row r="29" spans="2:48" ht="13.5" customHeight="1">
      <c r="B29" s="2"/>
      <c r="C29" s="278"/>
      <c r="D29" s="192"/>
      <c r="E29" s="193"/>
      <c r="F29" s="282"/>
      <c r="G29" s="292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9"/>
      <c r="V29" s="292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9"/>
      <c r="AK29" s="307"/>
      <c r="AL29" s="308"/>
      <c r="AM29" s="308"/>
      <c r="AN29" s="282"/>
      <c r="AO29" s="2"/>
      <c r="AP29" s="3"/>
    </row>
    <row r="30" spans="2:48" ht="13.5" customHeight="1">
      <c r="B30" s="2"/>
      <c r="C30" s="276">
        <v>2</v>
      </c>
      <c r="D30" s="186" t="s">
        <v>44</v>
      </c>
      <c r="E30" s="187"/>
      <c r="F30" s="263"/>
      <c r="G30" s="272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6"/>
      <c r="V30" s="272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6"/>
      <c r="AK30" s="268"/>
      <c r="AL30" s="269"/>
      <c r="AM30" s="269"/>
      <c r="AN30" s="263" t="s">
        <v>38</v>
      </c>
      <c r="AO30" s="2"/>
      <c r="AP30" s="3"/>
    </row>
    <row r="31" spans="2:48">
      <c r="B31" s="2"/>
      <c r="C31" s="277"/>
      <c r="D31" s="264"/>
      <c r="E31" s="265"/>
      <c r="F31" s="266"/>
      <c r="G31" s="273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5"/>
      <c r="V31" s="273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5"/>
      <c r="AK31" s="270"/>
      <c r="AL31" s="271"/>
      <c r="AM31" s="271"/>
      <c r="AN31" s="267"/>
      <c r="AO31" s="2"/>
      <c r="AP31" s="3"/>
    </row>
    <row r="32" spans="2:48" ht="13.5" customHeight="1">
      <c r="B32" s="2"/>
      <c r="C32" s="277"/>
      <c r="D32" s="279" t="s">
        <v>45</v>
      </c>
      <c r="E32" s="280"/>
      <c r="F32" s="281"/>
      <c r="G32" s="289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1"/>
      <c r="V32" s="289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1"/>
      <c r="AK32" s="270"/>
      <c r="AL32" s="271"/>
      <c r="AM32" s="271"/>
      <c r="AN32" s="267" t="s">
        <v>39</v>
      </c>
      <c r="AO32" s="2"/>
      <c r="AP32" s="3"/>
    </row>
    <row r="33" spans="2:51" ht="13.5" customHeight="1">
      <c r="B33" s="2"/>
      <c r="C33" s="278"/>
      <c r="D33" s="192"/>
      <c r="E33" s="193"/>
      <c r="F33" s="282"/>
      <c r="G33" s="292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9"/>
      <c r="V33" s="292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9"/>
      <c r="AK33" s="307"/>
      <c r="AL33" s="308"/>
      <c r="AM33" s="308"/>
      <c r="AN33" s="282"/>
      <c r="AO33" s="2"/>
      <c r="AP33" s="3"/>
    </row>
    <row r="34" spans="2:51" ht="13.5" customHeight="1">
      <c r="B34" s="2"/>
      <c r="C34" s="276">
        <v>3</v>
      </c>
      <c r="D34" s="186" t="s">
        <v>44</v>
      </c>
      <c r="E34" s="187"/>
      <c r="F34" s="263"/>
      <c r="G34" s="272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6"/>
      <c r="V34" s="272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6"/>
      <c r="AK34" s="268"/>
      <c r="AL34" s="269"/>
      <c r="AM34" s="269"/>
      <c r="AN34" s="263" t="s">
        <v>38</v>
      </c>
      <c r="AO34" s="2"/>
      <c r="AP34" s="3"/>
    </row>
    <row r="35" spans="2:51">
      <c r="B35" s="2"/>
      <c r="C35" s="277"/>
      <c r="D35" s="264"/>
      <c r="E35" s="265"/>
      <c r="F35" s="266"/>
      <c r="G35" s="273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5"/>
      <c r="V35" s="273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5"/>
      <c r="AK35" s="270"/>
      <c r="AL35" s="271"/>
      <c r="AM35" s="271"/>
      <c r="AN35" s="267"/>
      <c r="AO35" s="2"/>
      <c r="AP35" s="3"/>
    </row>
    <row r="36" spans="2:51" ht="13.5" customHeight="1">
      <c r="B36" s="2"/>
      <c r="C36" s="277"/>
      <c r="D36" s="279" t="s">
        <v>45</v>
      </c>
      <c r="E36" s="280"/>
      <c r="F36" s="281"/>
      <c r="G36" s="289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1"/>
      <c r="V36" s="289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1"/>
      <c r="AK36" s="270"/>
      <c r="AL36" s="271"/>
      <c r="AM36" s="271"/>
      <c r="AN36" s="267" t="s">
        <v>39</v>
      </c>
      <c r="AO36" s="2"/>
      <c r="AP36" s="3"/>
    </row>
    <row r="37" spans="2:51" ht="13.5" customHeight="1">
      <c r="B37" s="2"/>
      <c r="C37" s="278"/>
      <c r="D37" s="192"/>
      <c r="E37" s="193"/>
      <c r="F37" s="282"/>
      <c r="G37" s="292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9"/>
      <c r="V37" s="292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9"/>
      <c r="AK37" s="307"/>
      <c r="AL37" s="308"/>
      <c r="AM37" s="308"/>
      <c r="AN37" s="282"/>
      <c r="AO37" s="2"/>
      <c r="AP37" s="3"/>
    </row>
    <row r="38" spans="2:51" ht="13.5" customHeight="1">
      <c r="B38" s="2"/>
      <c r="C38" s="276">
        <v>4</v>
      </c>
      <c r="D38" s="186" t="s">
        <v>44</v>
      </c>
      <c r="E38" s="187"/>
      <c r="F38" s="263"/>
      <c r="G38" s="272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6"/>
      <c r="V38" s="272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268"/>
      <c r="AL38" s="269"/>
      <c r="AM38" s="269"/>
      <c r="AN38" s="263" t="s">
        <v>38</v>
      </c>
      <c r="AO38" s="2"/>
      <c r="AP38" s="3"/>
    </row>
    <row r="39" spans="2:51">
      <c r="B39" s="2"/>
      <c r="C39" s="277"/>
      <c r="D39" s="264"/>
      <c r="E39" s="265"/>
      <c r="F39" s="266"/>
      <c r="G39" s="273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5"/>
      <c r="V39" s="273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5"/>
      <c r="AK39" s="270"/>
      <c r="AL39" s="271"/>
      <c r="AM39" s="271"/>
      <c r="AN39" s="267"/>
      <c r="AO39" s="2"/>
      <c r="AP39" s="3"/>
    </row>
    <row r="40" spans="2:51" ht="13.5" customHeight="1">
      <c r="B40" s="2"/>
      <c r="C40" s="277"/>
      <c r="D40" s="279" t="s">
        <v>45</v>
      </c>
      <c r="E40" s="280"/>
      <c r="F40" s="281"/>
      <c r="G40" s="289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1"/>
      <c r="V40" s="289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1"/>
      <c r="AK40" s="270"/>
      <c r="AL40" s="271"/>
      <c r="AM40" s="271"/>
      <c r="AN40" s="267" t="s">
        <v>39</v>
      </c>
      <c r="AO40" s="2"/>
      <c r="AP40" s="3"/>
    </row>
    <row r="41" spans="2:51" ht="13.5" customHeight="1">
      <c r="B41" s="2"/>
      <c r="C41" s="278"/>
      <c r="D41" s="192"/>
      <c r="E41" s="193"/>
      <c r="F41" s="282"/>
      <c r="G41" s="292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9"/>
      <c r="V41" s="292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9"/>
      <c r="AK41" s="307"/>
      <c r="AL41" s="308"/>
      <c r="AM41" s="308"/>
      <c r="AN41" s="282"/>
      <c r="AO41" s="2"/>
      <c r="AP41" s="3"/>
    </row>
    <row r="42" spans="2:51">
      <c r="B42" s="2"/>
      <c r="C42" s="293" t="s">
        <v>46</v>
      </c>
      <c r="D42" s="294"/>
      <c r="E42" s="299" t="s">
        <v>9</v>
      </c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300"/>
      <c r="AO42" s="2"/>
      <c r="AP42" s="3"/>
      <c r="AV42" s="1" t="s">
        <v>9</v>
      </c>
      <c r="AW42" s="1" t="s">
        <v>47</v>
      </c>
      <c r="AX42" s="1" t="s">
        <v>48</v>
      </c>
      <c r="AY42" s="1" t="s">
        <v>49</v>
      </c>
    </row>
    <row r="43" spans="2:51">
      <c r="B43" s="2"/>
      <c r="C43" s="295"/>
      <c r="D43" s="296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2"/>
      <c r="AH43" s="302"/>
      <c r="AI43" s="302"/>
      <c r="AJ43" s="302"/>
      <c r="AK43" s="302"/>
      <c r="AL43" s="302"/>
      <c r="AM43" s="302"/>
      <c r="AN43" s="303"/>
      <c r="AO43" s="2"/>
      <c r="AP43" s="3"/>
    </row>
    <row r="44" spans="2:51">
      <c r="B44" s="2"/>
      <c r="C44" s="295"/>
      <c r="D44" s="296"/>
      <c r="E44" s="312" t="str">
        <f>IF(LEFT(E42)="イ","許諾先を入力→","")</f>
        <v/>
      </c>
      <c r="F44" s="313"/>
      <c r="G44" s="313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304" t="s">
        <v>50</v>
      </c>
      <c r="X44" s="305"/>
      <c r="Y44" s="306"/>
      <c r="Z44" s="290" t="s">
        <v>9</v>
      </c>
      <c r="AA44" s="290"/>
      <c r="AB44" s="290"/>
      <c r="AC44" s="290"/>
      <c r="AD44" s="290"/>
      <c r="AE44" s="290"/>
      <c r="AF44" s="291"/>
      <c r="AG44" s="247"/>
      <c r="AH44" s="324"/>
      <c r="AI44" s="324"/>
      <c r="AJ44" s="187"/>
      <c r="AK44" s="187"/>
      <c r="AL44" s="187"/>
      <c r="AM44" s="187"/>
      <c r="AN44" s="263"/>
      <c r="AO44" s="2"/>
      <c r="AP44" s="3"/>
      <c r="AV44" s="1" t="s">
        <v>9</v>
      </c>
      <c r="AW44" s="1" t="s">
        <v>51</v>
      </c>
      <c r="AX44" s="1" t="s">
        <v>52</v>
      </c>
    </row>
    <row r="45" spans="2:51">
      <c r="B45" s="2"/>
      <c r="C45" s="297"/>
      <c r="D45" s="298"/>
      <c r="E45" s="314"/>
      <c r="F45" s="315"/>
      <c r="G45" s="315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258"/>
      <c r="X45" s="259"/>
      <c r="Y45" s="260"/>
      <c r="Z45" s="178"/>
      <c r="AA45" s="178"/>
      <c r="AB45" s="178"/>
      <c r="AC45" s="178"/>
      <c r="AD45" s="178"/>
      <c r="AE45" s="178"/>
      <c r="AF45" s="179"/>
      <c r="AG45" s="258"/>
      <c r="AH45" s="259"/>
      <c r="AI45" s="259"/>
      <c r="AJ45" s="193"/>
      <c r="AK45" s="193"/>
      <c r="AL45" s="193"/>
      <c r="AM45" s="193"/>
      <c r="AN45" s="282"/>
      <c r="AO45" s="2"/>
      <c r="AP45" s="3"/>
    </row>
    <row r="46" spans="2:51">
      <c r="B46" s="2"/>
      <c r="C46" s="226" t="s">
        <v>53</v>
      </c>
      <c r="D46" s="227"/>
      <c r="E46" s="316"/>
      <c r="F46" s="309" t="s">
        <v>54</v>
      </c>
      <c r="G46" s="310"/>
      <c r="H46" s="310"/>
      <c r="I46" s="310"/>
      <c r="J46" s="310"/>
      <c r="K46" s="310"/>
      <c r="L46" s="311"/>
      <c r="M46" s="309" t="s">
        <v>55</v>
      </c>
      <c r="N46" s="310"/>
      <c r="O46" s="310"/>
      <c r="P46" s="310"/>
      <c r="Q46" s="310"/>
      <c r="R46" s="310"/>
      <c r="S46" s="311"/>
      <c r="T46" s="309" t="s">
        <v>56</v>
      </c>
      <c r="U46" s="310"/>
      <c r="V46" s="310"/>
      <c r="W46" s="310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0"/>
      <c r="AM46" s="310"/>
      <c r="AN46" s="311"/>
      <c r="AO46" s="2"/>
      <c r="AP46" s="3"/>
    </row>
    <row r="47" spans="2:51">
      <c r="B47" s="2"/>
      <c r="C47" s="317"/>
      <c r="D47" s="318"/>
      <c r="E47" s="319"/>
      <c r="F47" s="321" t="s">
        <v>57</v>
      </c>
      <c r="G47" s="322"/>
      <c r="H47" s="323"/>
      <c r="I47" s="339"/>
      <c r="J47" s="339"/>
      <c r="K47" s="339"/>
      <c r="L47" s="14" t="s">
        <v>58</v>
      </c>
      <c r="M47" s="289"/>
      <c r="N47" s="290"/>
      <c r="O47" s="280" t="s">
        <v>59</v>
      </c>
      <c r="P47" s="280"/>
      <c r="Q47" s="290"/>
      <c r="R47" s="290"/>
      <c r="S47" s="281" t="s">
        <v>58</v>
      </c>
      <c r="T47" s="325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6"/>
      <c r="AL47" s="326"/>
      <c r="AM47" s="326"/>
      <c r="AN47" s="327"/>
      <c r="AO47" s="2"/>
      <c r="AP47" s="3"/>
    </row>
    <row r="48" spans="2:51" ht="13.5" customHeight="1">
      <c r="B48" s="2"/>
      <c r="C48" s="229"/>
      <c r="D48" s="230"/>
      <c r="E48" s="320"/>
      <c r="F48" s="341" t="s">
        <v>60</v>
      </c>
      <c r="G48" s="342"/>
      <c r="H48" s="343"/>
      <c r="I48" s="340"/>
      <c r="J48" s="340"/>
      <c r="K48" s="340"/>
      <c r="L48" s="15" t="s">
        <v>58</v>
      </c>
      <c r="M48" s="292"/>
      <c r="N48" s="178"/>
      <c r="O48" s="193"/>
      <c r="P48" s="193"/>
      <c r="Q48" s="178"/>
      <c r="R48" s="178"/>
      <c r="S48" s="282"/>
      <c r="T48" s="328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29"/>
      <c r="AM48" s="329"/>
      <c r="AN48" s="330"/>
      <c r="AO48" s="2"/>
      <c r="AP48" s="3"/>
    </row>
    <row r="49" spans="2:42" ht="13.5" customHeight="1">
      <c r="B49" s="2"/>
      <c r="C49" s="344" t="s">
        <v>61</v>
      </c>
      <c r="D49" s="345"/>
      <c r="E49" s="345"/>
      <c r="F49" s="345"/>
      <c r="G49" s="345"/>
      <c r="H49" s="345"/>
      <c r="I49" s="8" t="s">
        <v>62</v>
      </c>
      <c r="J49" s="336"/>
      <c r="K49" s="336"/>
      <c r="L49" s="336"/>
      <c r="M49" s="9" t="s">
        <v>63</v>
      </c>
      <c r="N49" s="336"/>
      <c r="O49" s="336"/>
      <c r="P49" s="336"/>
      <c r="Q49" s="336"/>
      <c r="R49" s="337"/>
      <c r="S49" s="337"/>
      <c r="T49" s="337"/>
      <c r="U49" s="337"/>
      <c r="V49" s="337"/>
      <c r="W49" s="337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38"/>
      <c r="AO49" s="2"/>
      <c r="AP49" s="3"/>
    </row>
    <row r="50" spans="2:42">
      <c r="B50" s="2"/>
      <c r="C50" s="346"/>
      <c r="D50" s="347"/>
      <c r="E50" s="347"/>
      <c r="F50" s="347"/>
      <c r="G50" s="347"/>
      <c r="H50" s="347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1"/>
      <c r="AB50" s="331"/>
      <c r="AC50" s="331"/>
      <c r="AD50" s="331"/>
      <c r="AE50" s="331"/>
      <c r="AF50" s="331"/>
      <c r="AG50" s="331"/>
      <c r="AH50" s="331"/>
      <c r="AI50" s="331"/>
      <c r="AJ50" s="331"/>
      <c r="AK50" s="331"/>
      <c r="AL50" s="331"/>
      <c r="AM50" s="331"/>
      <c r="AN50" s="332"/>
      <c r="AO50" s="2"/>
      <c r="AP50" s="3"/>
    </row>
    <row r="51" spans="2:42">
      <c r="B51" s="2"/>
      <c r="C51" s="346"/>
      <c r="D51" s="347"/>
      <c r="E51" s="347"/>
      <c r="F51" s="347"/>
      <c r="G51" s="347"/>
      <c r="H51" s="347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2"/>
      <c r="AO51" s="2"/>
      <c r="AP51" s="3"/>
    </row>
    <row r="52" spans="2:42">
      <c r="B52" s="2"/>
      <c r="C52" s="346"/>
      <c r="D52" s="347"/>
      <c r="E52" s="347"/>
      <c r="F52" s="347"/>
      <c r="G52" s="347"/>
      <c r="H52" s="347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2"/>
      <c r="AO52" s="2"/>
      <c r="AP52" s="3"/>
    </row>
    <row r="53" spans="2:42" ht="13.5" customHeight="1">
      <c r="B53" s="2"/>
      <c r="C53" s="346"/>
      <c r="D53" s="347"/>
      <c r="E53" s="347"/>
      <c r="F53" s="347"/>
      <c r="G53" s="347"/>
      <c r="H53" s="347"/>
      <c r="I53" s="348" t="s">
        <v>64</v>
      </c>
      <c r="J53" s="348"/>
      <c r="K53" s="348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348" t="s">
        <v>65</v>
      </c>
      <c r="Z53" s="348"/>
      <c r="AA53" s="348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5"/>
      <c r="AO53" s="2"/>
      <c r="AP53" s="3"/>
    </row>
    <row r="54" spans="2:42">
      <c r="B54" s="2"/>
      <c r="C54" s="346"/>
      <c r="D54" s="347"/>
      <c r="E54" s="347"/>
      <c r="F54" s="347"/>
      <c r="G54" s="347"/>
      <c r="H54" s="347"/>
      <c r="I54" s="348"/>
      <c r="J54" s="348"/>
      <c r="K54" s="348"/>
      <c r="L54" s="364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48"/>
      <c r="Z54" s="348"/>
      <c r="AA54" s="348"/>
      <c r="AB54" s="364"/>
      <c r="AC54" s="364"/>
      <c r="AD54" s="364"/>
      <c r="AE54" s="364"/>
      <c r="AF54" s="364"/>
      <c r="AG54" s="364"/>
      <c r="AH54" s="364"/>
      <c r="AI54" s="364"/>
      <c r="AJ54" s="364"/>
      <c r="AK54" s="364"/>
      <c r="AL54" s="364"/>
      <c r="AM54" s="364"/>
      <c r="AN54" s="365"/>
      <c r="AO54" s="2"/>
      <c r="AP54" s="3"/>
    </row>
    <row r="55" spans="2:42">
      <c r="B55" s="2"/>
      <c r="C55" s="349" t="s">
        <v>66</v>
      </c>
      <c r="D55" s="350"/>
      <c r="E55" s="350"/>
      <c r="F55" s="350"/>
      <c r="G55" s="350"/>
      <c r="H55" s="351"/>
      <c r="I55" s="296" t="s">
        <v>67</v>
      </c>
      <c r="J55" s="374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376" t="s">
        <v>68</v>
      </c>
      <c r="Z55" s="377"/>
      <c r="AA55" s="377"/>
      <c r="AB55" s="358"/>
      <c r="AC55" s="358"/>
      <c r="AD55" s="358"/>
      <c r="AE55" s="358"/>
      <c r="AF55" s="358"/>
      <c r="AG55" s="358"/>
      <c r="AH55" s="358"/>
      <c r="AI55" s="358"/>
      <c r="AJ55" s="358"/>
      <c r="AK55" s="358"/>
      <c r="AL55" s="358"/>
      <c r="AM55" s="358"/>
      <c r="AN55" s="359"/>
      <c r="AO55" s="2"/>
      <c r="AP55" s="3"/>
    </row>
    <row r="56" spans="2:42">
      <c r="B56" s="2"/>
      <c r="C56" s="352"/>
      <c r="D56" s="353"/>
      <c r="E56" s="353"/>
      <c r="F56" s="353"/>
      <c r="G56" s="353"/>
      <c r="H56" s="354"/>
      <c r="I56" s="296"/>
      <c r="J56" s="375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377"/>
      <c r="Z56" s="377"/>
      <c r="AA56" s="377"/>
      <c r="AB56" s="360"/>
      <c r="AC56" s="360"/>
      <c r="AD56" s="360"/>
      <c r="AE56" s="360"/>
      <c r="AF56" s="360"/>
      <c r="AG56" s="360"/>
      <c r="AH56" s="360"/>
      <c r="AI56" s="360"/>
      <c r="AJ56" s="360"/>
      <c r="AK56" s="360"/>
      <c r="AL56" s="360"/>
      <c r="AM56" s="360"/>
      <c r="AN56" s="361"/>
      <c r="AO56" s="2"/>
      <c r="AP56" s="3"/>
    </row>
    <row r="57" spans="2:42" ht="13.5" customHeight="1">
      <c r="B57" s="2"/>
      <c r="C57" s="355" t="s">
        <v>69</v>
      </c>
      <c r="D57" s="356"/>
      <c r="E57" s="356"/>
      <c r="F57" s="356"/>
      <c r="G57" s="356"/>
      <c r="H57" s="357"/>
      <c r="I57" s="296" t="s">
        <v>70</v>
      </c>
      <c r="J57" s="333"/>
      <c r="K57" s="334"/>
      <c r="L57" s="334"/>
      <c r="M57" s="334"/>
      <c r="N57" s="334"/>
      <c r="O57" s="334"/>
      <c r="P57" s="334"/>
      <c r="Q57" s="334"/>
      <c r="R57" s="334"/>
      <c r="S57" s="296" t="s">
        <v>71</v>
      </c>
      <c r="T57" s="333"/>
      <c r="U57" s="334"/>
      <c r="V57" s="334"/>
      <c r="W57" s="334"/>
      <c r="X57" s="334"/>
      <c r="Y57" s="334"/>
      <c r="Z57" s="334"/>
      <c r="AA57" s="334"/>
      <c r="AB57" s="334"/>
      <c r="AC57" s="378" t="s">
        <v>72</v>
      </c>
      <c r="AD57" s="362"/>
      <c r="AE57" s="280"/>
      <c r="AF57" s="280"/>
      <c r="AG57" s="280"/>
      <c r="AH57" s="280"/>
      <c r="AI57" s="280"/>
      <c r="AJ57" s="280"/>
      <c r="AK57" s="280"/>
      <c r="AL57" s="280"/>
      <c r="AM57" s="280"/>
      <c r="AN57" s="281"/>
      <c r="AO57" s="2"/>
      <c r="AP57" s="3"/>
    </row>
    <row r="58" spans="2:42">
      <c r="B58" s="2"/>
      <c r="C58" s="207"/>
      <c r="D58" s="208"/>
      <c r="E58" s="208"/>
      <c r="F58" s="208"/>
      <c r="G58" s="208"/>
      <c r="H58" s="209"/>
      <c r="I58" s="298"/>
      <c r="J58" s="335"/>
      <c r="K58" s="335"/>
      <c r="L58" s="335"/>
      <c r="M58" s="335"/>
      <c r="N58" s="335"/>
      <c r="O58" s="335"/>
      <c r="P58" s="335"/>
      <c r="Q58" s="335"/>
      <c r="R58" s="335"/>
      <c r="S58" s="298"/>
      <c r="T58" s="335"/>
      <c r="U58" s="335"/>
      <c r="V58" s="335"/>
      <c r="W58" s="335"/>
      <c r="X58" s="335"/>
      <c r="Y58" s="335"/>
      <c r="Z58" s="335"/>
      <c r="AA58" s="335"/>
      <c r="AB58" s="335"/>
      <c r="AC58" s="379"/>
      <c r="AD58" s="363"/>
      <c r="AE58" s="193"/>
      <c r="AF58" s="193"/>
      <c r="AG58" s="193"/>
      <c r="AH58" s="193"/>
      <c r="AI58" s="193"/>
      <c r="AJ58" s="193"/>
      <c r="AK58" s="193"/>
      <c r="AL58" s="193"/>
      <c r="AM58" s="193"/>
      <c r="AN58" s="282"/>
      <c r="AO58" s="2"/>
      <c r="AP58" s="3"/>
    </row>
    <row r="59" spans="2:42" ht="4.3499999999999996" customHeight="1">
      <c r="B59" s="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2"/>
      <c r="AP59" s="3"/>
    </row>
    <row r="60" spans="2:42">
      <c r="B60" s="2"/>
      <c r="C60" s="370" t="s">
        <v>73</v>
      </c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0"/>
      <c r="Y60" s="370"/>
      <c r="Z60" s="370"/>
      <c r="AA60" s="370"/>
      <c r="AB60" s="370"/>
      <c r="AC60" s="370"/>
      <c r="AD60" s="370"/>
      <c r="AE60" s="370"/>
      <c r="AF60" s="370"/>
      <c r="AG60" s="370"/>
      <c r="AH60" s="370"/>
      <c r="AI60" s="370"/>
      <c r="AJ60" s="370"/>
      <c r="AK60" s="370"/>
      <c r="AL60" s="370"/>
      <c r="AM60" s="370"/>
      <c r="AN60" s="370"/>
      <c r="AO60" s="2"/>
      <c r="AP60" s="3"/>
    </row>
    <row r="61" spans="2:42">
      <c r="B61" s="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367" t="s">
        <v>74</v>
      </c>
      <c r="AE61" s="367"/>
      <c r="AF61" s="371"/>
      <c r="AG61" s="371"/>
      <c r="AH61" s="5" t="s">
        <v>75</v>
      </c>
      <c r="AI61" s="372"/>
      <c r="AJ61" s="372"/>
      <c r="AK61" s="5" t="s">
        <v>76</v>
      </c>
      <c r="AL61" s="372"/>
      <c r="AM61" s="372"/>
      <c r="AN61" s="5" t="s">
        <v>77</v>
      </c>
      <c r="AO61" s="2"/>
      <c r="AP61" s="3"/>
    </row>
    <row r="62" spans="2:42">
      <c r="B62" s="2"/>
      <c r="C62" s="373" t="s">
        <v>78</v>
      </c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73"/>
      <c r="AA62" s="373"/>
      <c r="AB62" s="373"/>
      <c r="AC62" s="373"/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2"/>
      <c r="AP62" s="3"/>
    </row>
    <row r="63" spans="2:42" ht="3.75" customHeight="1">
      <c r="B63" s="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2"/>
      <c r="AP63" s="3"/>
    </row>
    <row r="64" spans="2:42">
      <c r="B64" s="2"/>
      <c r="N64" s="369" t="s">
        <v>79</v>
      </c>
      <c r="O64" s="369"/>
      <c r="P64" s="369"/>
      <c r="Q64" s="369"/>
      <c r="R64" s="369"/>
      <c r="S64" s="369"/>
      <c r="U64" s="366"/>
      <c r="V64" s="366"/>
      <c r="W64" s="366"/>
      <c r="X64" s="366"/>
      <c r="Y64" s="366"/>
      <c r="Z64" s="366"/>
      <c r="AA64" s="368" t="s">
        <v>80</v>
      </c>
      <c r="AB64" s="366"/>
      <c r="AC64" s="366"/>
      <c r="AD64" s="366"/>
      <c r="AE64" s="366"/>
      <c r="AF64" s="366"/>
      <c r="AG64" s="366"/>
      <c r="AH64" s="366"/>
      <c r="AI64" s="366"/>
      <c r="AJ64" s="366"/>
      <c r="AL64" s="367" t="s">
        <v>81</v>
      </c>
      <c r="AM64" s="367"/>
      <c r="AN64" s="367"/>
      <c r="AO64" s="2"/>
      <c r="AP64" s="3"/>
    </row>
    <row r="65" spans="2:42">
      <c r="B65" s="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369"/>
      <c r="O65" s="369"/>
      <c r="P65" s="369"/>
      <c r="Q65" s="369"/>
      <c r="R65" s="369"/>
      <c r="S65" s="369"/>
      <c r="T65" s="10"/>
      <c r="U65" s="366"/>
      <c r="V65" s="366"/>
      <c r="W65" s="366"/>
      <c r="X65" s="366"/>
      <c r="Y65" s="366"/>
      <c r="Z65" s="366"/>
      <c r="AA65" s="368"/>
      <c r="AB65" s="366"/>
      <c r="AC65" s="366"/>
      <c r="AD65" s="366"/>
      <c r="AE65" s="366"/>
      <c r="AF65" s="366"/>
      <c r="AG65" s="366"/>
      <c r="AH65" s="366"/>
      <c r="AI65" s="366"/>
      <c r="AJ65" s="366"/>
      <c r="AK65" s="10"/>
      <c r="AL65" s="367"/>
      <c r="AM65" s="367"/>
      <c r="AN65" s="367"/>
      <c r="AO65" s="2"/>
      <c r="AP65" s="3"/>
    </row>
    <row r="66" spans="2:4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3"/>
    </row>
    <row r="67" spans="2:4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</sheetData>
  <sheetProtection algorithmName="SHA-512" hashValue="VQtF0TJRJbH2O3yWTC9UHORZGfWrT4IuOvE6UzHWg6oH/5wEp4YtRL4ozvAlasW0IaqCA1x7MlZ5HKm/W9/9Aw==" saltValue="wL4O9/vH+ZbkXsVpcOVKqw==" spinCount="100000" sheet="1" selectLockedCells="1"/>
  <protectedRanges>
    <protectedRange sqref="AD57:AN58" name="範囲1"/>
  </protectedRanges>
  <mergeCells count="147">
    <mergeCell ref="AD57:AN58"/>
    <mergeCell ref="AB53:AN54"/>
    <mergeCell ref="AB64:AJ65"/>
    <mergeCell ref="AL64:AN65"/>
    <mergeCell ref="AA64:AA65"/>
    <mergeCell ref="U64:Z65"/>
    <mergeCell ref="N64:S65"/>
    <mergeCell ref="C60:AN60"/>
    <mergeCell ref="AD61:AE61"/>
    <mergeCell ref="AF61:AG61"/>
    <mergeCell ref="AI61:AJ61"/>
    <mergeCell ref="AL61:AM61"/>
    <mergeCell ref="C62:AN62"/>
    <mergeCell ref="L53:X54"/>
    <mergeCell ref="Y53:AA54"/>
    <mergeCell ref="J55:X56"/>
    <mergeCell ref="Y55:AA56"/>
    <mergeCell ref="AC57:AC58"/>
    <mergeCell ref="I50:AN52"/>
    <mergeCell ref="AN38:AN39"/>
    <mergeCell ref="I57:I58"/>
    <mergeCell ref="J57:R58"/>
    <mergeCell ref="S57:S58"/>
    <mergeCell ref="T57:AB58"/>
    <mergeCell ref="I55:I56"/>
    <mergeCell ref="G40:U41"/>
    <mergeCell ref="G34:U35"/>
    <mergeCell ref="AK34:AM35"/>
    <mergeCell ref="AN34:AN35"/>
    <mergeCell ref="N49:Q49"/>
    <mergeCell ref="R49:AN49"/>
    <mergeCell ref="O47:P48"/>
    <mergeCell ref="S47:S48"/>
    <mergeCell ref="I47:K47"/>
    <mergeCell ref="I48:K48"/>
    <mergeCell ref="F48:H48"/>
    <mergeCell ref="C49:H54"/>
    <mergeCell ref="I53:K54"/>
    <mergeCell ref="J49:L49"/>
    <mergeCell ref="C55:H56"/>
    <mergeCell ref="C57:H58"/>
    <mergeCell ref="AB55:AN56"/>
    <mergeCell ref="AK38:AM39"/>
    <mergeCell ref="V40:AJ41"/>
    <mergeCell ref="D36:F37"/>
    <mergeCell ref="AK36:AM37"/>
    <mergeCell ref="G38:U39"/>
    <mergeCell ref="V38:AJ39"/>
    <mergeCell ref="M46:S46"/>
    <mergeCell ref="T46:AN46"/>
    <mergeCell ref="E44:G45"/>
    <mergeCell ref="F46:L46"/>
    <mergeCell ref="H44:V45"/>
    <mergeCell ref="C46:E48"/>
    <mergeCell ref="F47:H47"/>
    <mergeCell ref="AG44:AI45"/>
    <mergeCell ref="AJ44:AN45"/>
    <mergeCell ref="T47:AN48"/>
    <mergeCell ref="M47:N48"/>
    <mergeCell ref="Q47:R48"/>
    <mergeCell ref="AN36:AN37"/>
    <mergeCell ref="AN22:AN24"/>
    <mergeCell ref="V28:AJ29"/>
    <mergeCell ref="D30:F31"/>
    <mergeCell ref="AN28:AN29"/>
    <mergeCell ref="G32:U33"/>
    <mergeCell ref="C42:D45"/>
    <mergeCell ref="E42:AN43"/>
    <mergeCell ref="W44:Y45"/>
    <mergeCell ref="Z44:AF45"/>
    <mergeCell ref="AK32:AM33"/>
    <mergeCell ref="AN32:AN33"/>
    <mergeCell ref="D32:F33"/>
    <mergeCell ref="C38:C41"/>
    <mergeCell ref="AK40:AM41"/>
    <mergeCell ref="AN40:AN41"/>
    <mergeCell ref="D38:F39"/>
    <mergeCell ref="D40:F41"/>
    <mergeCell ref="AK28:AM29"/>
    <mergeCell ref="G28:U29"/>
    <mergeCell ref="C34:C37"/>
    <mergeCell ref="V34:AJ35"/>
    <mergeCell ref="V36:AJ37"/>
    <mergeCell ref="G36:U37"/>
    <mergeCell ref="C30:C33"/>
    <mergeCell ref="C22:F22"/>
    <mergeCell ref="AC22:AF24"/>
    <mergeCell ref="C23:F24"/>
    <mergeCell ref="C25:U25"/>
    <mergeCell ref="V25:AJ25"/>
    <mergeCell ref="AK25:AN25"/>
    <mergeCell ref="D34:F35"/>
    <mergeCell ref="AN30:AN31"/>
    <mergeCell ref="AK30:AM31"/>
    <mergeCell ref="V30:AJ31"/>
    <mergeCell ref="C26:C29"/>
    <mergeCell ref="D26:F27"/>
    <mergeCell ref="D28:F29"/>
    <mergeCell ref="AG22:AI24"/>
    <mergeCell ref="V26:AJ27"/>
    <mergeCell ref="H22:AA22"/>
    <mergeCell ref="AJ22:AJ24"/>
    <mergeCell ref="AK22:AM24"/>
    <mergeCell ref="G30:U31"/>
    <mergeCell ref="V32:AJ33"/>
    <mergeCell ref="AN26:AN27"/>
    <mergeCell ref="G23:AB24"/>
    <mergeCell ref="AK26:AM27"/>
    <mergeCell ref="G26:U27"/>
    <mergeCell ref="C14:H15"/>
    <mergeCell ref="I14:V15"/>
    <mergeCell ref="Z20:AN21"/>
    <mergeCell ref="V17:Y18"/>
    <mergeCell ref="H19:T19"/>
    <mergeCell ref="V19:Y19"/>
    <mergeCell ref="AA19:AM19"/>
    <mergeCell ref="C16:F16"/>
    <mergeCell ref="C20:F21"/>
    <mergeCell ref="G20:U21"/>
    <mergeCell ref="V20:Y21"/>
    <mergeCell ref="C19:F19"/>
    <mergeCell ref="H16:T16"/>
    <mergeCell ref="AA16:AM16"/>
    <mergeCell ref="C9:H10"/>
    <mergeCell ref="I9:O10"/>
    <mergeCell ref="V9:AB10"/>
    <mergeCell ref="C12:H13"/>
    <mergeCell ref="C11:H11"/>
    <mergeCell ref="V16:Y16"/>
    <mergeCell ref="C17:F18"/>
    <mergeCell ref="C7:AN8"/>
    <mergeCell ref="Z17:AN18"/>
    <mergeCell ref="G17:U18"/>
    <mergeCell ref="AC9:AH10"/>
    <mergeCell ref="AI9:AN10"/>
    <mergeCell ref="AJ12:AK13"/>
    <mergeCell ref="I12:AI13"/>
    <mergeCell ref="AL12:AN13"/>
    <mergeCell ref="AJ11:AN11"/>
    <mergeCell ref="J11:AH11"/>
    <mergeCell ref="P9:U10"/>
    <mergeCell ref="AF14:AI15"/>
    <mergeCell ref="AA14:AD15"/>
    <mergeCell ref="AJ14:AM15"/>
    <mergeCell ref="W14:Z15"/>
    <mergeCell ref="AE14:AE15"/>
    <mergeCell ref="AN14:AN15"/>
  </mergeCells>
  <phoneticPr fontId="1"/>
  <conditionalFormatting sqref="E44:G45">
    <cfRule type="expression" dxfId="39" priority="19">
      <formula>OR($E$42="イ  未出版またはレンタル譜だが、演奏許諾が得られている。（許諾書を必ず添付すること）")</formula>
    </cfRule>
  </conditionalFormatting>
  <conditionalFormatting sqref="E44:V45">
    <cfRule type="expression" dxfId="38" priority="32">
      <formula>$E$44="許諾先"</formula>
    </cfRule>
    <cfRule type="expression" dxfId="37" priority="36">
      <formula>$E$44&lt;&gt;"許諾先"</formula>
    </cfRule>
  </conditionalFormatting>
  <conditionalFormatting sqref="E42:AN43">
    <cfRule type="expression" dxfId="36" priority="27">
      <formula>$E$42="（選択してください）"</formula>
    </cfRule>
  </conditionalFormatting>
  <conditionalFormatting sqref="H44:V45">
    <cfRule type="expression" dxfId="35" priority="18">
      <formula>OR($E$42="イ  未出版またはレンタル譜だが、演奏許諾が得られている。（許諾書を必ず添付すること）")</formula>
    </cfRule>
    <cfRule type="cellIs" dxfId="34" priority="38" stopIfTrue="1" operator="equal">
      <formula>0</formula>
    </cfRule>
  </conditionalFormatting>
  <conditionalFormatting sqref="I9:O10">
    <cfRule type="expression" dxfId="33" priority="31">
      <formula>$I$9="（選択してください）"</formula>
    </cfRule>
  </conditionalFormatting>
  <conditionalFormatting sqref="I12:AI13">
    <cfRule type="containsBlanks" dxfId="32" priority="8">
      <formula>LEN(TRIM(I12))=0</formula>
    </cfRule>
  </conditionalFormatting>
  <conditionalFormatting sqref="J11:AH11">
    <cfRule type="containsBlanks" dxfId="31" priority="4">
      <formula>LEN(TRIM(J11))=0</formula>
    </cfRule>
  </conditionalFormatting>
  <conditionalFormatting sqref="P9:AB10">
    <cfRule type="expression" dxfId="30" priority="12">
      <formula>OR($I$9="小学生")</formula>
    </cfRule>
  </conditionalFormatting>
  <conditionalFormatting sqref="V9:AB10">
    <cfRule type="expression" dxfId="29" priority="30">
      <formula>$V$9="（選択してください）"</formula>
    </cfRule>
  </conditionalFormatting>
  <conditionalFormatting sqref="V19:AN21">
    <cfRule type="expression" dxfId="28" priority="2">
      <formula>OR($V$9="Ａ（中・高以上）")</formula>
    </cfRule>
  </conditionalFormatting>
  <conditionalFormatting sqref="Z44:AF45">
    <cfRule type="expression" dxfId="27" priority="26">
      <formula>$Z$44="（選択してください）"</formula>
    </cfRule>
  </conditionalFormatting>
  <conditionalFormatting sqref="AA16:AM16">
    <cfRule type="containsBlanks" dxfId="26" priority="24">
      <formula>LEN(TRIM(AA16))=0</formula>
    </cfRule>
  </conditionalFormatting>
  <conditionalFormatting sqref="AA19:AM19 Z20:AN21 J57:R58 I14:V15 H16:T16 G17:U18 Z17:AN18 H19:T19 G20:U21 H22:AA22 G23:AB24 G26:AM41 I47:K48 M47:N48 Q47:R48 T47:AN48 J49:L49 N49:Q49 I50:AN52 L53:X54 AB53:AN56 J55:X56 T57:AB58 AF61:AG61 AI61:AJ61 AL61:AM61 U64:Z65 AB64:AJ65">
    <cfRule type="containsBlanks" dxfId="25" priority="21">
      <formula>LEN(TRIM(G14))=0</formula>
    </cfRule>
  </conditionalFormatting>
  <conditionalFormatting sqref="AC57:AD57 I57:R58">
    <cfRule type="expression" dxfId="24" priority="1">
      <formula>OR($I$9="小学生",$I$9="中学校")</formula>
    </cfRule>
  </conditionalFormatting>
  <conditionalFormatting sqref="AD57:AN58">
    <cfRule type="containsBlanks" dxfId="23" priority="11">
      <formula>LEN(TRIM(AD57))=0</formula>
    </cfRule>
  </conditionalFormatting>
  <conditionalFormatting sqref="AI9:AN10">
    <cfRule type="expression" dxfId="22" priority="29">
      <formula>$AI$9="（選択してください）"</formula>
    </cfRule>
  </conditionalFormatting>
  <conditionalFormatting sqref="AJ14:AM15">
    <cfRule type="expression" dxfId="21" priority="23">
      <formula>$AJ$14&gt;20</formula>
    </cfRule>
  </conditionalFormatting>
  <conditionalFormatting sqref="AJ44:AN45">
    <cfRule type="expression" dxfId="20" priority="25">
      <formula>$AJ$44="（選択してください）"</formula>
    </cfRule>
  </conditionalFormatting>
  <dataValidations count="13">
    <dataValidation type="list" allowBlank="1" showInputMessage="1" showErrorMessage="1" sqref="I9:O10" xr:uid="{00000000-0002-0000-0100-000000000000}">
      <formula1>$AV$9:$AY$9</formula1>
    </dataValidation>
    <dataValidation type="list" allowBlank="1" showInputMessage="1" showErrorMessage="1" sqref="AI9:AN10" xr:uid="{00000000-0002-0000-0100-000002000000}">
      <formula1>$AV$11:$AZ$11</formula1>
    </dataValidation>
    <dataValidation imeMode="hiragana" allowBlank="1" showInputMessage="1" showErrorMessage="1" sqref="H22:AA22 H16:T16 AA16:AM16 AA19:AM19 H19:T19 J11:AH11" xr:uid="{00000000-0002-0000-0100-000003000000}"/>
    <dataValidation type="whole" allowBlank="1" showInputMessage="1" showErrorMessage="1" sqref="AA14:AD15" xr:uid="{00000000-0002-0000-0100-000004000000}">
      <formula1>0</formula1>
      <formula2>300</formula2>
    </dataValidation>
    <dataValidation type="whole" allowBlank="1" showInputMessage="1" showErrorMessage="1" sqref="AJ14:AM15" xr:uid="{00000000-0002-0000-0100-000005000000}">
      <formula1>0</formula1>
      <formula2>30</formula2>
    </dataValidation>
    <dataValidation type="whole" allowBlank="1" showInputMessage="1" showErrorMessage="1" sqref="AK40:AM41 AK28:AM29 AK32:AM33 AK36:AM37" xr:uid="{00000000-0002-0000-0100-000006000000}">
      <formula1>0</formula1>
      <formula2>60</formula2>
    </dataValidation>
    <dataValidation type="whole" operator="greaterThanOrEqual" allowBlank="1" showInputMessage="1" showErrorMessage="1" sqref="AK26:AM27 AK30:AM31 AK34:AM35 AK38:AM39 I47:K48 M47:N48 Q47:R48 AL61:AM61 AI61:AJ61" xr:uid="{00000000-0002-0000-0100-000007000000}">
      <formula1>0</formula1>
    </dataValidation>
    <dataValidation type="list" allowBlank="1" showInputMessage="1" showErrorMessage="1" sqref="E42:AN43" xr:uid="{00000000-0002-0000-0100-000008000000}">
      <formula1>$AV$42:$AY$42</formula1>
    </dataValidation>
    <dataValidation type="textLength" operator="equal" allowBlank="1" showInputMessage="1" showErrorMessage="1" sqref="J49:L49" xr:uid="{00000000-0002-0000-0100-00000B000000}">
      <formula1>3</formula1>
    </dataValidation>
    <dataValidation type="textLength" operator="equal" allowBlank="1" showInputMessage="1" showErrorMessage="1" sqref="N49:Q49" xr:uid="{00000000-0002-0000-0100-00000C000000}">
      <formula1>4</formula1>
    </dataValidation>
    <dataValidation imeMode="on" operator="greaterThanOrEqual" allowBlank="1" showInputMessage="1" showErrorMessage="1" sqref="AF61:AG61" xr:uid="{00000000-0002-0000-0100-00000D000000}"/>
    <dataValidation type="list" allowBlank="1" showInputMessage="1" showErrorMessage="1" sqref="V9:AB10" xr:uid="{00000000-0002-0000-0100-000001000000}">
      <formula1>$AV$10:$AX$10</formula1>
    </dataValidation>
    <dataValidation type="list" allowBlank="1" showInputMessage="1" showErrorMessage="1" sqref="Z44:AF45 AJ44:AN45" xr:uid="{00000000-0002-0000-0100-000009000000}">
      <formula1>$AV$44:$AX$44</formula1>
    </dataValidation>
  </dataValidations>
  <pageMargins left="0.70866141732283472" right="0.70866141732283472" top="0.55118110236220474" bottom="0.55118110236220474" header="0.31496062992125984" footer="0.31496062992125984"/>
  <pageSetup paperSize="9" scale="105" orientation="portrait" r:id="rId1"/>
  <ignoredErrors>
    <ignoredError sqref="AJ1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M223"/>
  <sheetViews>
    <sheetView showGridLines="0" showRowColHeaders="0" zoomScale="110" zoomScaleNormal="110" workbookViewId="0">
      <selection activeCell="C222" sqref="C222"/>
    </sheetView>
  </sheetViews>
  <sheetFormatPr defaultColWidth="2.140625" defaultRowHeight="12.95"/>
  <cols>
    <col min="1" max="1" width="2.140625" style="23"/>
    <col min="2" max="2" width="2.42578125" style="23" bestFit="1" customWidth="1"/>
    <col min="3" max="3" width="16.42578125" style="23" customWidth="1"/>
    <col min="4" max="31" width="2.140625" style="23"/>
    <col min="32" max="32" width="10.5703125" style="23" customWidth="1"/>
    <col min="33" max="35" width="2.140625" style="23"/>
    <col min="36" max="39" width="2.42578125" style="23" hidden="1" customWidth="1"/>
    <col min="40" max="16384" width="2.140625" style="23"/>
  </cols>
  <sheetData>
    <row r="2" spans="2:39" ht="16.5">
      <c r="B2" s="385" t="s">
        <v>82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</row>
    <row r="4" spans="2:39" ht="17.25" customHeight="1">
      <c r="B4" s="386" t="s">
        <v>83</v>
      </c>
      <c r="C4" s="387"/>
      <c r="D4" s="388" t="str">
        <f>部門</f>
        <v>（選択してください）</v>
      </c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9"/>
    </row>
    <row r="5" spans="2:39" ht="17.25" customHeight="1">
      <c r="B5" s="380" t="s">
        <v>84</v>
      </c>
      <c r="C5" s="381"/>
      <c r="D5" s="382">
        <f>団体名</f>
        <v>0</v>
      </c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3"/>
    </row>
    <row r="6" spans="2:39" ht="17.25" customHeight="1">
      <c r="B6" s="380" t="s">
        <v>85</v>
      </c>
      <c r="C6" s="381"/>
      <c r="D6" s="382">
        <f>タイトル</f>
        <v>0</v>
      </c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3"/>
    </row>
    <row r="7" spans="2:39" ht="17.25" customHeight="1">
      <c r="B7" s="380" t="s">
        <v>86</v>
      </c>
      <c r="C7" s="381"/>
      <c r="D7" s="382">
        <f>指導者</f>
        <v>0</v>
      </c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  <c r="AF7" s="382"/>
      <c r="AG7" s="383"/>
    </row>
    <row r="8" spans="2:39" ht="17.25" customHeight="1">
      <c r="B8" s="380" t="s">
        <v>87</v>
      </c>
      <c r="C8" s="381"/>
      <c r="D8" s="382">
        <f>指揮者</f>
        <v>0</v>
      </c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3"/>
    </row>
    <row r="9" spans="2:39" ht="17.25" customHeight="1">
      <c r="B9" s="380" t="s">
        <v>88</v>
      </c>
      <c r="C9" s="381"/>
      <c r="D9" s="382">
        <f>副指揮者</f>
        <v>0</v>
      </c>
      <c r="E9" s="382"/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383"/>
    </row>
    <row r="10" spans="2:39" ht="17.25" customHeight="1">
      <c r="B10" s="380" t="s">
        <v>89</v>
      </c>
      <c r="C10" s="381"/>
      <c r="D10" s="382">
        <f>ＤＭ</f>
        <v>0</v>
      </c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3"/>
    </row>
    <row r="11" spans="2:39" ht="17.25" customHeight="1">
      <c r="B11" s="380" t="s">
        <v>90</v>
      </c>
      <c r="C11" s="381"/>
      <c r="D11" s="382">
        <f>ＳＤＭ</f>
        <v>0</v>
      </c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2"/>
      <c r="AC11" s="382"/>
      <c r="AD11" s="382"/>
      <c r="AE11" s="382"/>
      <c r="AF11" s="382"/>
      <c r="AG11" s="383"/>
      <c r="AJ11" s="23">
        <v>1</v>
      </c>
      <c r="AK11" s="23">
        <v>2</v>
      </c>
      <c r="AL11" s="23">
        <v>3</v>
      </c>
      <c r="AM11" s="23">
        <v>4</v>
      </c>
    </row>
    <row r="12" spans="2:39" ht="48" customHeight="1">
      <c r="B12" s="396" t="s">
        <v>91</v>
      </c>
      <c r="C12" s="397"/>
      <c r="D12" s="390" t="str">
        <f>邦文1&amp;AK12&amp;邦文2&amp;AL12&amp;邦文3&amp;AM12&amp;邦文4</f>
        <v/>
      </c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2"/>
      <c r="AK12" s="23" t="str">
        <f>IF(邦文2&lt;&gt;""," / ","")</f>
        <v/>
      </c>
      <c r="AL12" s="23" t="str">
        <f>IF(邦文3&lt;&gt;""," / ","")</f>
        <v/>
      </c>
      <c r="AM12" s="23" t="str">
        <f>IF(邦文4&lt;&gt;""," / ","")</f>
        <v/>
      </c>
    </row>
    <row r="14" spans="2:39" ht="14.1">
      <c r="B14" s="732" t="s">
        <v>92</v>
      </c>
      <c r="C14" s="732"/>
      <c r="D14" s="732"/>
      <c r="E14" s="732"/>
      <c r="F14" s="732"/>
      <c r="G14" s="732"/>
      <c r="H14" s="732"/>
      <c r="I14" s="732"/>
      <c r="J14" s="732"/>
      <c r="K14" s="732"/>
      <c r="L14" s="732"/>
      <c r="M14" s="732"/>
      <c r="N14" s="732"/>
      <c r="O14" s="732"/>
      <c r="P14" s="732"/>
      <c r="Q14" s="732"/>
      <c r="R14" s="732"/>
      <c r="S14" s="732"/>
      <c r="T14" s="732"/>
      <c r="U14" s="732"/>
      <c r="V14" s="732"/>
      <c r="W14" s="732"/>
      <c r="X14" s="732"/>
      <c r="Y14" s="732"/>
      <c r="Z14" s="732"/>
      <c r="AA14" s="732"/>
      <c r="AB14" s="732"/>
      <c r="AC14" s="732"/>
      <c r="AD14" s="732"/>
      <c r="AE14" s="732"/>
      <c r="AF14" s="732"/>
      <c r="AG14" s="732"/>
    </row>
    <row r="16" spans="2:39" ht="106.5" customHeight="1">
      <c r="B16" s="393"/>
      <c r="C16" s="394"/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5"/>
    </row>
    <row r="18" spans="2:33" ht="9" customHeight="1" thickBo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6"/>
    </row>
    <row r="19" spans="2:33" ht="13.5" thickBot="1">
      <c r="B19" s="27"/>
      <c r="C19" s="39" t="s">
        <v>93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0" t="s">
        <v>94</v>
      </c>
      <c r="AF19" s="41">
        <f>LEN(B16)</f>
        <v>0</v>
      </c>
      <c r="AG19" s="28"/>
    </row>
    <row r="20" spans="2:33" ht="9" customHeight="1"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</row>
    <row r="22" spans="2:33" ht="14.1">
      <c r="B22" s="384" t="s">
        <v>95</v>
      </c>
      <c r="C22" s="384"/>
      <c r="D22" s="39" t="str">
        <f>"合計 "&amp;COUNTA(C24:C223)&amp;"人"</f>
        <v>合計 0人</v>
      </c>
    </row>
    <row r="24" spans="2:33">
      <c r="B24" s="33">
        <v>1</v>
      </c>
      <c r="C24" s="36"/>
      <c r="E24" s="39" t="s">
        <v>96</v>
      </c>
    </row>
    <row r="25" spans="2:33">
      <c r="B25" s="34">
        <v>2</v>
      </c>
      <c r="C25" s="37"/>
    </row>
    <row r="26" spans="2:33">
      <c r="B26" s="34">
        <v>3</v>
      </c>
      <c r="C26" s="37"/>
      <c r="F26" s="39" t="s">
        <v>97</v>
      </c>
    </row>
    <row r="27" spans="2:33">
      <c r="B27" s="34">
        <v>4</v>
      </c>
      <c r="C27" s="37"/>
    </row>
    <row r="28" spans="2:33">
      <c r="B28" s="34">
        <v>5</v>
      </c>
      <c r="C28" s="37"/>
    </row>
    <row r="29" spans="2:33">
      <c r="B29" s="34">
        <v>6</v>
      </c>
      <c r="C29" s="37"/>
    </row>
    <row r="30" spans="2:33">
      <c r="B30" s="34">
        <v>7</v>
      </c>
      <c r="C30" s="37"/>
    </row>
    <row r="31" spans="2:33">
      <c r="B31" s="34">
        <v>8</v>
      </c>
      <c r="C31" s="37"/>
    </row>
    <row r="32" spans="2:33">
      <c r="B32" s="34">
        <v>9</v>
      </c>
      <c r="C32" s="37"/>
    </row>
    <row r="33" spans="2:3">
      <c r="B33" s="34">
        <v>10</v>
      </c>
      <c r="C33" s="37"/>
    </row>
    <row r="34" spans="2:3">
      <c r="B34" s="34">
        <v>11</v>
      </c>
      <c r="C34" s="37"/>
    </row>
    <row r="35" spans="2:3">
      <c r="B35" s="34">
        <v>12</v>
      </c>
      <c r="C35" s="37"/>
    </row>
    <row r="36" spans="2:3">
      <c r="B36" s="34">
        <v>13</v>
      </c>
      <c r="C36" s="37"/>
    </row>
    <row r="37" spans="2:3">
      <c r="B37" s="34">
        <v>14</v>
      </c>
      <c r="C37" s="37"/>
    </row>
    <row r="38" spans="2:3">
      <c r="B38" s="34">
        <v>15</v>
      </c>
      <c r="C38" s="37"/>
    </row>
    <row r="39" spans="2:3">
      <c r="B39" s="34">
        <v>16</v>
      </c>
      <c r="C39" s="37"/>
    </row>
    <row r="40" spans="2:3">
      <c r="B40" s="34">
        <v>17</v>
      </c>
      <c r="C40" s="37"/>
    </row>
    <row r="41" spans="2:3">
      <c r="B41" s="34">
        <v>18</v>
      </c>
      <c r="C41" s="37"/>
    </row>
    <row r="42" spans="2:3">
      <c r="B42" s="34">
        <v>19</v>
      </c>
      <c r="C42" s="37"/>
    </row>
    <row r="43" spans="2:3">
      <c r="B43" s="34">
        <v>20</v>
      </c>
      <c r="C43" s="37"/>
    </row>
    <row r="44" spans="2:3">
      <c r="B44" s="34">
        <v>21</v>
      </c>
      <c r="C44" s="37"/>
    </row>
    <row r="45" spans="2:3">
      <c r="B45" s="34">
        <v>22</v>
      </c>
      <c r="C45" s="37"/>
    </row>
    <row r="46" spans="2:3">
      <c r="B46" s="34">
        <v>23</v>
      </c>
      <c r="C46" s="37"/>
    </row>
    <row r="47" spans="2:3">
      <c r="B47" s="34">
        <v>24</v>
      </c>
      <c r="C47" s="37"/>
    </row>
    <row r="48" spans="2:3">
      <c r="B48" s="34">
        <v>25</v>
      </c>
      <c r="C48" s="37"/>
    </row>
    <row r="49" spans="2:3">
      <c r="B49" s="34">
        <v>26</v>
      </c>
      <c r="C49" s="37"/>
    </row>
    <row r="50" spans="2:3">
      <c r="B50" s="34">
        <v>27</v>
      </c>
      <c r="C50" s="37"/>
    </row>
    <row r="51" spans="2:3">
      <c r="B51" s="34">
        <v>28</v>
      </c>
      <c r="C51" s="37"/>
    </row>
    <row r="52" spans="2:3">
      <c r="B52" s="34">
        <v>29</v>
      </c>
      <c r="C52" s="37"/>
    </row>
    <row r="53" spans="2:3">
      <c r="B53" s="34">
        <v>30</v>
      </c>
      <c r="C53" s="37"/>
    </row>
    <row r="54" spans="2:3">
      <c r="B54" s="34">
        <v>31</v>
      </c>
      <c r="C54" s="37"/>
    </row>
    <row r="55" spans="2:3">
      <c r="B55" s="34">
        <v>32</v>
      </c>
      <c r="C55" s="37"/>
    </row>
    <row r="56" spans="2:3">
      <c r="B56" s="34">
        <v>33</v>
      </c>
      <c r="C56" s="37"/>
    </row>
    <row r="57" spans="2:3">
      <c r="B57" s="34">
        <v>34</v>
      </c>
      <c r="C57" s="37"/>
    </row>
    <row r="58" spans="2:3">
      <c r="B58" s="34">
        <v>35</v>
      </c>
      <c r="C58" s="37"/>
    </row>
    <row r="59" spans="2:3">
      <c r="B59" s="34">
        <v>36</v>
      </c>
      <c r="C59" s="37"/>
    </row>
    <row r="60" spans="2:3">
      <c r="B60" s="34">
        <v>37</v>
      </c>
      <c r="C60" s="37"/>
    </row>
    <row r="61" spans="2:3">
      <c r="B61" s="34">
        <v>38</v>
      </c>
      <c r="C61" s="37"/>
    </row>
    <row r="62" spans="2:3">
      <c r="B62" s="34">
        <v>39</v>
      </c>
      <c r="C62" s="37"/>
    </row>
    <row r="63" spans="2:3">
      <c r="B63" s="34">
        <v>40</v>
      </c>
      <c r="C63" s="37"/>
    </row>
    <row r="64" spans="2:3">
      <c r="B64" s="34">
        <v>41</v>
      </c>
      <c r="C64" s="37"/>
    </row>
    <row r="65" spans="2:3">
      <c r="B65" s="34">
        <v>42</v>
      </c>
      <c r="C65" s="37"/>
    </row>
    <row r="66" spans="2:3">
      <c r="B66" s="34">
        <v>43</v>
      </c>
      <c r="C66" s="37"/>
    </row>
    <row r="67" spans="2:3">
      <c r="B67" s="34">
        <v>44</v>
      </c>
      <c r="C67" s="37"/>
    </row>
    <row r="68" spans="2:3">
      <c r="B68" s="34">
        <v>45</v>
      </c>
      <c r="C68" s="37"/>
    </row>
    <row r="69" spans="2:3">
      <c r="B69" s="34">
        <v>46</v>
      </c>
      <c r="C69" s="37"/>
    </row>
    <row r="70" spans="2:3">
      <c r="B70" s="34">
        <v>47</v>
      </c>
      <c r="C70" s="37"/>
    </row>
    <row r="71" spans="2:3">
      <c r="B71" s="34">
        <v>48</v>
      </c>
      <c r="C71" s="37"/>
    </row>
    <row r="72" spans="2:3">
      <c r="B72" s="34">
        <v>49</v>
      </c>
      <c r="C72" s="37"/>
    </row>
    <row r="73" spans="2:3">
      <c r="B73" s="34">
        <v>50</v>
      </c>
      <c r="C73" s="37"/>
    </row>
    <row r="74" spans="2:3">
      <c r="B74" s="34">
        <v>51</v>
      </c>
      <c r="C74" s="37"/>
    </row>
    <row r="75" spans="2:3">
      <c r="B75" s="34">
        <v>52</v>
      </c>
      <c r="C75" s="37"/>
    </row>
    <row r="76" spans="2:3">
      <c r="B76" s="34">
        <v>53</v>
      </c>
      <c r="C76" s="37"/>
    </row>
    <row r="77" spans="2:3">
      <c r="B77" s="34">
        <v>54</v>
      </c>
      <c r="C77" s="37"/>
    </row>
    <row r="78" spans="2:3">
      <c r="B78" s="34">
        <v>55</v>
      </c>
      <c r="C78" s="37"/>
    </row>
    <row r="79" spans="2:3">
      <c r="B79" s="34">
        <v>56</v>
      </c>
      <c r="C79" s="37"/>
    </row>
    <row r="80" spans="2:3">
      <c r="B80" s="34">
        <v>57</v>
      </c>
      <c r="C80" s="37"/>
    </row>
    <row r="81" spans="2:3">
      <c r="B81" s="34">
        <v>58</v>
      </c>
      <c r="C81" s="37"/>
    </row>
    <row r="82" spans="2:3">
      <c r="B82" s="34">
        <v>59</v>
      </c>
      <c r="C82" s="37"/>
    </row>
    <row r="83" spans="2:3">
      <c r="B83" s="34">
        <v>60</v>
      </c>
      <c r="C83" s="37"/>
    </row>
    <row r="84" spans="2:3">
      <c r="B84" s="34">
        <v>61</v>
      </c>
      <c r="C84" s="37"/>
    </row>
    <row r="85" spans="2:3">
      <c r="B85" s="34">
        <v>62</v>
      </c>
      <c r="C85" s="37"/>
    </row>
    <row r="86" spans="2:3">
      <c r="B86" s="34">
        <v>63</v>
      </c>
      <c r="C86" s="37"/>
    </row>
    <row r="87" spans="2:3">
      <c r="B87" s="34">
        <v>64</v>
      </c>
      <c r="C87" s="37"/>
    </row>
    <row r="88" spans="2:3">
      <c r="B88" s="34">
        <v>65</v>
      </c>
      <c r="C88" s="37"/>
    </row>
    <row r="89" spans="2:3">
      <c r="B89" s="34">
        <v>66</v>
      </c>
      <c r="C89" s="37"/>
    </row>
    <row r="90" spans="2:3">
      <c r="B90" s="34">
        <v>67</v>
      </c>
      <c r="C90" s="37"/>
    </row>
    <row r="91" spans="2:3">
      <c r="B91" s="34">
        <v>68</v>
      </c>
      <c r="C91" s="37"/>
    </row>
    <row r="92" spans="2:3">
      <c r="B92" s="34">
        <v>69</v>
      </c>
      <c r="C92" s="37"/>
    </row>
    <row r="93" spans="2:3">
      <c r="B93" s="34">
        <v>70</v>
      </c>
      <c r="C93" s="37"/>
    </row>
    <row r="94" spans="2:3">
      <c r="B94" s="34">
        <v>71</v>
      </c>
      <c r="C94" s="37"/>
    </row>
    <row r="95" spans="2:3">
      <c r="B95" s="34">
        <v>72</v>
      </c>
      <c r="C95" s="37"/>
    </row>
    <row r="96" spans="2:3">
      <c r="B96" s="34">
        <v>73</v>
      </c>
      <c r="C96" s="37"/>
    </row>
    <row r="97" spans="2:3">
      <c r="B97" s="34">
        <v>74</v>
      </c>
      <c r="C97" s="37"/>
    </row>
    <row r="98" spans="2:3">
      <c r="B98" s="34">
        <v>75</v>
      </c>
      <c r="C98" s="37"/>
    </row>
    <row r="99" spans="2:3">
      <c r="B99" s="34">
        <v>76</v>
      </c>
      <c r="C99" s="37"/>
    </row>
    <row r="100" spans="2:3">
      <c r="B100" s="34">
        <v>77</v>
      </c>
      <c r="C100" s="37"/>
    </row>
    <row r="101" spans="2:3">
      <c r="B101" s="34">
        <v>78</v>
      </c>
      <c r="C101" s="37"/>
    </row>
    <row r="102" spans="2:3">
      <c r="B102" s="34">
        <v>79</v>
      </c>
      <c r="C102" s="37"/>
    </row>
    <row r="103" spans="2:3">
      <c r="B103" s="34">
        <v>80</v>
      </c>
      <c r="C103" s="37"/>
    </row>
    <row r="104" spans="2:3">
      <c r="B104" s="34">
        <v>81</v>
      </c>
      <c r="C104" s="37"/>
    </row>
    <row r="105" spans="2:3">
      <c r="B105" s="34">
        <v>82</v>
      </c>
      <c r="C105" s="37"/>
    </row>
    <row r="106" spans="2:3">
      <c r="B106" s="34">
        <v>83</v>
      </c>
      <c r="C106" s="37"/>
    </row>
    <row r="107" spans="2:3">
      <c r="B107" s="34">
        <v>84</v>
      </c>
      <c r="C107" s="37"/>
    </row>
    <row r="108" spans="2:3">
      <c r="B108" s="34">
        <v>85</v>
      </c>
      <c r="C108" s="37"/>
    </row>
    <row r="109" spans="2:3">
      <c r="B109" s="34">
        <v>86</v>
      </c>
      <c r="C109" s="37"/>
    </row>
    <row r="110" spans="2:3">
      <c r="B110" s="34">
        <v>87</v>
      </c>
      <c r="C110" s="37"/>
    </row>
    <row r="111" spans="2:3">
      <c r="B111" s="34">
        <v>88</v>
      </c>
      <c r="C111" s="37"/>
    </row>
    <row r="112" spans="2:3">
      <c r="B112" s="34">
        <v>89</v>
      </c>
      <c r="C112" s="37"/>
    </row>
    <row r="113" spans="2:3">
      <c r="B113" s="34">
        <v>90</v>
      </c>
      <c r="C113" s="37"/>
    </row>
    <row r="114" spans="2:3">
      <c r="B114" s="34">
        <v>91</v>
      </c>
      <c r="C114" s="37"/>
    </row>
    <row r="115" spans="2:3">
      <c r="B115" s="34">
        <v>92</v>
      </c>
      <c r="C115" s="37"/>
    </row>
    <row r="116" spans="2:3">
      <c r="B116" s="34">
        <v>93</v>
      </c>
      <c r="C116" s="37"/>
    </row>
    <row r="117" spans="2:3">
      <c r="B117" s="34">
        <v>94</v>
      </c>
      <c r="C117" s="37"/>
    </row>
    <row r="118" spans="2:3">
      <c r="B118" s="34">
        <v>95</v>
      </c>
      <c r="C118" s="37"/>
    </row>
    <row r="119" spans="2:3">
      <c r="B119" s="34">
        <v>96</v>
      </c>
      <c r="C119" s="37"/>
    </row>
    <row r="120" spans="2:3">
      <c r="B120" s="34">
        <v>97</v>
      </c>
      <c r="C120" s="37"/>
    </row>
    <row r="121" spans="2:3">
      <c r="B121" s="34">
        <v>98</v>
      </c>
      <c r="C121" s="37"/>
    </row>
    <row r="122" spans="2:3">
      <c r="B122" s="34">
        <v>99</v>
      </c>
      <c r="C122" s="37"/>
    </row>
    <row r="123" spans="2:3">
      <c r="B123" s="34">
        <v>100</v>
      </c>
      <c r="C123" s="37"/>
    </row>
    <row r="124" spans="2:3">
      <c r="B124" s="34">
        <v>101</v>
      </c>
      <c r="C124" s="37"/>
    </row>
    <row r="125" spans="2:3">
      <c r="B125" s="34">
        <v>102</v>
      </c>
      <c r="C125" s="37"/>
    </row>
    <row r="126" spans="2:3">
      <c r="B126" s="34">
        <v>103</v>
      </c>
      <c r="C126" s="37"/>
    </row>
    <row r="127" spans="2:3">
      <c r="B127" s="34">
        <v>104</v>
      </c>
      <c r="C127" s="37"/>
    </row>
    <row r="128" spans="2:3">
      <c r="B128" s="34">
        <v>105</v>
      </c>
      <c r="C128" s="37"/>
    </row>
    <row r="129" spans="2:3">
      <c r="B129" s="34">
        <v>106</v>
      </c>
      <c r="C129" s="37"/>
    </row>
    <row r="130" spans="2:3">
      <c r="B130" s="34">
        <v>107</v>
      </c>
      <c r="C130" s="37"/>
    </row>
    <row r="131" spans="2:3">
      <c r="B131" s="34">
        <v>108</v>
      </c>
      <c r="C131" s="37"/>
    </row>
    <row r="132" spans="2:3">
      <c r="B132" s="34">
        <v>109</v>
      </c>
      <c r="C132" s="37"/>
    </row>
    <row r="133" spans="2:3">
      <c r="B133" s="34">
        <v>110</v>
      </c>
      <c r="C133" s="37"/>
    </row>
    <row r="134" spans="2:3">
      <c r="B134" s="34">
        <v>111</v>
      </c>
      <c r="C134" s="37"/>
    </row>
    <row r="135" spans="2:3">
      <c r="B135" s="34">
        <v>112</v>
      </c>
      <c r="C135" s="37"/>
    </row>
    <row r="136" spans="2:3">
      <c r="B136" s="34">
        <v>113</v>
      </c>
      <c r="C136" s="37"/>
    </row>
    <row r="137" spans="2:3">
      <c r="B137" s="34">
        <v>114</v>
      </c>
      <c r="C137" s="37"/>
    </row>
    <row r="138" spans="2:3">
      <c r="B138" s="34">
        <v>115</v>
      </c>
      <c r="C138" s="37"/>
    </row>
    <row r="139" spans="2:3">
      <c r="B139" s="34">
        <v>116</v>
      </c>
      <c r="C139" s="37"/>
    </row>
    <row r="140" spans="2:3">
      <c r="B140" s="34">
        <v>117</v>
      </c>
      <c r="C140" s="37"/>
    </row>
    <row r="141" spans="2:3">
      <c r="B141" s="34">
        <v>118</v>
      </c>
      <c r="C141" s="37"/>
    </row>
    <row r="142" spans="2:3">
      <c r="B142" s="34">
        <v>119</v>
      </c>
      <c r="C142" s="37"/>
    </row>
    <row r="143" spans="2:3">
      <c r="B143" s="34">
        <v>120</v>
      </c>
      <c r="C143" s="37"/>
    </row>
    <row r="144" spans="2:3">
      <c r="B144" s="34">
        <v>121</v>
      </c>
      <c r="C144" s="37"/>
    </row>
    <row r="145" spans="2:3">
      <c r="B145" s="34">
        <v>122</v>
      </c>
      <c r="C145" s="37"/>
    </row>
    <row r="146" spans="2:3">
      <c r="B146" s="34">
        <v>123</v>
      </c>
      <c r="C146" s="37"/>
    </row>
    <row r="147" spans="2:3">
      <c r="B147" s="34">
        <v>124</v>
      </c>
      <c r="C147" s="37"/>
    </row>
    <row r="148" spans="2:3">
      <c r="B148" s="34">
        <v>125</v>
      </c>
      <c r="C148" s="37"/>
    </row>
    <row r="149" spans="2:3">
      <c r="B149" s="34">
        <v>126</v>
      </c>
      <c r="C149" s="37"/>
    </row>
    <row r="150" spans="2:3">
      <c r="B150" s="34">
        <v>127</v>
      </c>
      <c r="C150" s="37"/>
    </row>
    <row r="151" spans="2:3">
      <c r="B151" s="34">
        <v>128</v>
      </c>
      <c r="C151" s="37"/>
    </row>
    <row r="152" spans="2:3">
      <c r="B152" s="34">
        <v>129</v>
      </c>
      <c r="C152" s="37"/>
    </row>
    <row r="153" spans="2:3">
      <c r="B153" s="34">
        <v>130</v>
      </c>
      <c r="C153" s="37"/>
    </row>
    <row r="154" spans="2:3">
      <c r="B154" s="34">
        <v>131</v>
      </c>
      <c r="C154" s="37"/>
    </row>
    <row r="155" spans="2:3">
      <c r="B155" s="34">
        <v>132</v>
      </c>
      <c r="C155" s="37"/>
    </row>
    <row r="156" spans="2:3">
      <c r="B156" s="34">
        <v>133</v>
      </c>
      <c r="C156" s="37"/>
    </row>
    <row r="157" spans="2:3">
      <c r="B157" s="34">
        <v>134</v>
      </c>
      <c r="C157" s="37"/>
    </row>
    <row r="158" spans="2:3">
      <c r="B158" s="34">
        <v>135</v>
      </c>
      <c r="C158" s="37"/>
    </row>
    <row r="159" spans="2:3">
      <c r="B159" s="34">
        <v>136</v>
      </c>
      <c r="C159" s="37"/>
    </row>
    <row r="160" spans="2:3">
      <c r="B160" s="34">
        <v>137</v>
      </c>
      <c r="C160" s="37"/>
    </row>
    <row r="161" spans="2:3">
      <c r="B161" s="34">
        <v>138</v>
      </c>
      <c r="C161" s="37"/>
    </row>
    <row r="162" spans="2:3">
      <c r="B162" s="34">
        <v>139</v>
      </c>
      <c r="C162" s="37"/>
    </row>
    <row r="163" spans="2:3">
      <c r="B163" s="34">
        <v>140</v>
      </c>
      <c r="C163" s="37"/>
    </row>
    <row r="164" spans="2:3">
      <c r="B164" s="34">
        <v>141</v>
      </c>
      <c r="C164" s="37"/>
    </row>
    <row r="165" spans="2:3">
      <c r="B165" s="34">
        <v>142</v>
      </c>
      <c r="C165" s="37"/>
    </row>
    <row r="166" spans="2:3">
      <c r="B166" s="34">
        <v>143</v>
      </c>
      <c r="C166" s="37"/>
    </row>
    <row r="167" spans="2:3">
      <c r="B167" s="34">
        <v>144</v>
      </c>
      <c r="C167" s="37"/>
    </row>
    <row r="168" spans="2:3">
      <c r="B168" s="34">
        <v>145</v>
      </c>
      <c r="C168" s="37"/>
    </row>
    <row r="169" spans="2:3">
      <c r="B169" s="34">
        <v>146</v>
      </c>
      <c r="C169" s="37"/>
    </row>
    <row r="170" spans="2:3">
      <c r="B170" s="34">
        <v>147</v>
      </c>
      <c r="C170" s="37"/>
    </row>
    <row r="171" spans="2:3">
      <c r="B171" s="34">
        <v>148</v>
      </c>
      <c r="C171" s="37"/>
    </row>
    <row r="172" spans="2:3">
      <c r="B172" s="34">
        <v>149</v>
      </c>
      <c r="C172" s="37"/>
    </row>
    <row r="173" spans="2:3">
      <c r="B173" s="34">
        <v>150</v>
      </c>
      <c r="C173" s="37"/>
    </row>
    <row r="174" spans="2:3">
      <c r="B174" s="34">
        <v>151</v>
      </c>
      <c r="C174" s="37"/>
    </row>
    <row r="175" spans="2:3">
      <c r="B175" s="34">
        <v>152</v>
      </c>
      <c r="C175" s="37"/>
    </row>
    <row r="176" spans="2:3">
      <c r="B176" s="34">
        <v>153</v>
      </c>
      <c r="C176" s="37"/>
    </row>
    <row r="177" spans="2:3">
      <c r="B177" s="34">
        <v>154</v>
      </c>
      <c r="C177" s="37"/>
    </row>
    <row r="178" spans="2:3">
      <c r="B178" s="34">
        <v>155</v>
      </c>
      <c r="C178" s="37"/>
    </row>
    <row r="179" spans="2:3">
      <c r="B179" s="34">
        <v>156</v>
      </c>
      <c r="C179" s="37"/>
    </row>
    <row r="180" spans="2:3">
      <c r="B180" s="34">
        <v>157</v>
      </c>
      <c r="C180" s="37"/>
    </row>
    <row r="181" spans="2:3">
      <c r="B181" s="34">
        <v>158</v>
      </c>
      <c r="C181" s="37"/>
    </row>
    <row r="182" spans="2:3">
      <c r="B182" s="34">
        <v>159</v>
      </c>
      <c r="C182" s="37"/>
    </row>
    <row r="183" spans="2:3">
      <c r="B183" s="34">
        <v>160</v>
      </c>
      <c r="C183" s="37"/>
    </row>
    <row r="184" spans="2:3">
      <c r="B184" s="34">
        <v>161</v>
      </c>
      <c r="C184" s="37"/>
    </row>
    <row r="185" spans="2:3">
      <c r="B185" s="34">
        <v>162</v>
      </c>
      <c r="C185" s="37"/>
    </row>
    <row r="186" spans="2:3">
      <c r="B186" s="34">
        <v>163</v>
      </c>
      <c r="C186" s="37"/>
    </row>
    <row r="187" spans="2:3">
      <c r="B187" s="34">
        <v>164</v>
      </c>
      <c r="C187" s="37"/>
    </row>
    <row r="188" spans="2:3">
      <c r="B188" s="34">
        <v>165</v>
      </c>
      <c r="C188" s="37"/>
    </row>
    <row r="189" spans="2:3">
      <c r="B189" s="34">
        <v>166</v>
      </c>
      <c r="C189" s="37"/>
    </row>
    <row r="190" spans="2:3">
      <c r="B190" s="34">
        <v>167</v>
      </c>
      <c r="C190" s="37"/>
    </row>
    <row r="191" spans="2:3">
      <c r="B191" s="34">
        <v>168</v>
      </c>
      <c r="C191" s="37"/>
    </row>
    <row r="192" spans="2:3">
      <c r="B192" s="34">
        <v>169</v>
      </c>
      <c r="C192" s="37"/>
    </row>
    <row r="193" spans="2:3">
      <c r="B193" s="34">
        <v>170</v>
      </c>
      <c r="C193" s="37"/>
    </row>
    <row r="194" spans="2:3">
      <c r="B194" s="34">
        <v>171</v>
      </c>
      <c r="C194" s="37"/>
    </row>
    <row r="195" spans="2:3">
      <c r="B195" s="34">
        <v>172</v>
      </c>
      <c r="C195" s="37"/>
    </row>
    <row r="196" spans="2:3">
      <c r="B196" s="34">
        <v>173</v>
      </c>
      <c r="C196" s="37"/>
    </row>
    <row r="197" spans="2:3">
      <c r="B197" s="34">
        <v>174</v>
      </c>
      <c r="C197" s="37"/>
    </row>
    <row r="198" spans="2:3">
      <c r="B198" s="34">
        <v>175</v>
      </c>
      <c r="C198" s="37"/>
    </row>
    <row r="199" spans="2:3">
      <c r="B199" s="34">
        <v>176</v>
      </c>
      <c r="C199" s="37"/>
    </row>
    <row r="200" spans="2:3">
      <c r="B200" s="34">
        <v>177</v>
      </c>
      <c r="C200" s="37"/>
    </row>
    <row r="201" spans="2:3">
      <c r="B201" s="34">
        <v>178</v>
      </c>
      <c r="C201" s="37"/>
    </row>
    <row r="202" spans="2:3">
      <c r="B202" s="34">
        <v>179</v>
      </c>
      <c r="C202" s="37"/>
    </row>
    <row r="203" spans="2:3">
      <c r="B203" s="34">
        <v>180</v>
      </c>
      <c r="C203" s="37"/>
    </row>
    <row r="204" spans="2:3">
      <c r="B204" s="34">
        <v>181</v>
      </c>
      <c r="C204" s="37"/>
    </row>
    <row r="205" spans="2:3">
      <c r="B205" s="34">
        <v>182</v>
      </c>
      <c r="C205" s="37"/>
    </row>
    <row r="206" spans="2:3">
      <c r="B206" s="34">
        <v>183</v>
      </c>
      <c r="C206" s="37"/>
    </row>
    <row r="207" spans="2:3">
      <c r="B207" s="34">
        <v>184</v>
      </c>
      <c r="C207" s="37"/>
    </row>
    <row r="208" spans="2:3">
      <c r="B208" s="34">
        <v>185</v>
      </c>
      <c r="C208" s="37"/>
    </row>
    <row r="209" spans="2:3">
      <c r="B209" s="34">
        <v>186</v>
      </c>
      <c r="C209" s="37"/>
    </row>
    <row r="210" spans="2:3">
      <c r="B210" s="34">
        <v>187</v>
      </c>
      <c r="C210" s="37"/>
    </row>
    <row r="211" spans="2:3">
      <c r="B211" s="34">
        <v>188</v>
      </c>
      <c r="C211" s="37"/>
    </row>
    <row r="212" spans="2:3">
      <c r="B212" s="34">
        <v>189</v>
      </c>
      <c r="C212" s="37"/>
    </row>
    <row r="213" spans="2:3">
      <c r="B213" s="34">
        <v>190</v>
      </c>
      <c r="C213" s="37"/>
    </row>
    <row r="214" spans="2:3">
      <c r="B214" s="34">
        <v>191</v>
      </c>
      <c r="C214" s="37"/>
    </row>
    <row r="215" spans="2:3">
      <c r="B215" s="34">
        <v>192</v>
      </c>
      <c r="C215" s="37"/>
    </row>
    <row r="216" spans="2:3">
      <c r="B216" s="34">
        <v>193</v>
      </c>
      <c r="C216" s="37"/>
    </row>
    <row r="217" spans="2:3">
      <c r="B217" s="34">
        <v>194</v>
      </c>
      <c r="C217" s="37"/>
    </row>
    <row r="218" spans="2:3">
      <c r="B218" s="34">
        <v>195</v>
      </c>
      <c r="C218" s="37"/>
    </row>
    <row r="219" spans="2:3">
      <c r="B219" s="34">
        <v>196</v>
      </c>
      <c r="C219" s="37"/>
    </row>
    <row r="220" spans="2:3">
      <c r="B220" s="34">
        <v>197</v>
      </c>
      <c r="C220" s="37"/>
    </row>
    <row r="221" spans="2:3">
      <c r="B221" s="34">
        <v>198</v>
      </c>
      <c r="C221" s="37"/>
    </row>
    <row r="222" spans="2:3">
      <c r="B222" s="34">
        <v>199</v>
      </c>
      <c r="C222" s="37"/>
    </row>
    <row r="223" spans="2:3">
      <c r="B223" s="35">
        <v>200</v>
      </c>
      <c r="C223" s="38"/>
    </row>
  </sheetData>
  <sheetProtection algorithmName="SHA-512" hashValue="eL6pctSrdqQutO/27NFPTOWm+rEIGJjxDJdBEiInKYKvAHCUw2e20IRuplaj0+VKxERjNnQ1adIbHknHYCvbEg==" saltValue="XA6eE5TSbM77cc+iI1BGuw==" spinCount="100000" sheet="1" selectLockedCells="1"/>
  <mergeCells count="22">
    <mergeCell ref="D10:AG10"/>
    <mergeCell ref="D11:AG11"/>
    <mergeCell ref="B22:C22"/>
    <mergeCell ref="B14:AG14"/>
    <mergeCell ref="B2:AG2"/>
    <mergeCell ref="B4:C4"/>
    <mergeCell ref="B5:C5"/>
    <mergeCell ref="B6:C6"/>
    <mergeCell ref="B7:C7"/>
    <mergeCell ref="B8:C8"/>
    <mergeCell ref="B10:C10"/>
    <mergeCell ref="D4:AG4"/>
    <mergeCell ref="D12:AG12"/>
    <mergeCell ref="B16:AG16"/>
    <mergeCell ref="B11:C11"/>
    <mergeCell ref="B12:C12"/>
    <mergeCell ref="B9:C9"/>
    <mergeCell ref="D5:AG5"/>
    <mergeCell ref="D6:AG6"/>
    <mergeCell ref="D7:AG7"/>
    <mergeCell ref="D8:AG8"/>
    <mergeCell ref="D9:AG9"/>
  </mergeCells>
  <phoneticPr fontId="1"/>
  <conditionalFormatting sqref="B16">
    <cfRule type="cellIs" dxfId="19" priority="2" operator="equal">
      <formula>0</formula>
    </cfRule>
  </conditionalFormatting>
  <conditionalFormatting sqref="C24:C223">
    <cfRule type="cellIs" dxfId="18" priority="1" operator="equal">
      <formula>0</formula>
    </cfRule>
  </conditionalFormatting>
  <dataValidations count="1">
    <dataValidation type="textLength" operator="lessThanOrEqual" allowBlank="1" showInputMessage="1" showErrorMessage="1" sqref="B16" xr:uid="{00000000-0002-0000-0200-000000000000}">
      <formula1>200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G60"/>
  <sheetViews>
    <sheetView showGridLines="0" showRowColHeaders="0" topLeftCell="A15" zoomScale="110" zoomScaleNormal="110" workbookViewId="0">
      <selection activeCell="AA15" sqref="AA15:AG15"/>
    </sheetView>
  </sheetViews>
  <sheetFormatPr defaultColWidth="2.140625" defaultRowHeight="12.95"/>
  <cols>
    <col min="1" max="44" width="2.140625" style="23"/>
    <col min="45" max="72" width="2.140625" style="23" customWidth="1"/>
    <col min="73" max="16384" width="2.140625" style="23"/>
  </cols>
  <sheetData>
    <row r="2" spans="2:4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</row>
    <row r="3" spans="2:42" ht="13.5" customHeight="1">
      <c r="B3" s="124"/>
      <c r="C3" s="420" t="s">
        <v>98</v>
      </c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124"/>
      <c r="AP3" s="125"/>
    </row>
    <row r="4" spans="2:42" ht="13.5" customHeight="1">
      <c r="B4" s="124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124"/>
      <c r="AP4" s="125"/>
    </row>
    <row r="5" spans="2:42" ht="13.5" customHeight="1">
      <c r="B5" s="124"/>
      <c r="C5" s="422" t="s">
        <v>99</v>
      </c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2"/>
      <c r="AO5" s="124"/>
      <c r="AP5" s="125"/>
    </row>
    <row r="6" spans="2:42" ht="23.25" customHeight="1">
      <c r="B6" s="124"/>
      <c r="C6" s="117"/>
      <c r="D6" s="117"/>
      <c r="E6" s="117"/>
      <c r="F6" s="444" t="str">
        <f>申込書!AI9</f>
        <v>（選択してください）</v>
      </c>
      <c r="G6" s="444"/>
      <c r="H6" s="444"/>
      <c r="I6" s="444"/>
      <c r="J6" s="442" t="s">
        <v>100</v>
      </c>
      <c r="K6" s="442"/>
      <c r="L6" s="442"/>
      <c r="M6" s="443" t="s">
        <v>101</v>
      </c>
      <c r="N6" s="443"/>
      <c r="O6" s="443"/>
      <c r="P6" s="443"/>
      <c r="Q6" s="442">
        <f>申込書!I12</f>
        <v>0</v>
      </c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42"/>
      <c r="AN6" s="117"/>
      <c r="AO6" s="124"/>
      <c r="AP6" s="125"/>
    </row>
    <row r="7" spans="2:42">
      <c r="B7" s="124"/>
      <c r="C7" s="117" t="s">
        <v>102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21"/>
      <c r="P7" s="121"/>
      <c r="Q7" s="121"/>
      <c r="R7" s="121"/>
      <c r="S7" s="121"/>
      <c r="T7" s="121"/>
      <c r="U7" s="121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24"/>
      <c r="AP7" s="125"/>
    </row>
    <row r="8" spans="2:42" ht="3.75" customHeight="1">
      <c r="B8" s="124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21"/>
      <c r="P8" s="121"/>
      <c r="Q8" s="121"/>
      <c r="R8" s="121"/>
      <c r="S8" s="121"/>
      <c r="T8" s="121"/>
      <c r="U8" s="121"/>
      <c r="V8" s="118"/>
      <c r="W8" s="118"/>
      <c r="X8" s="118"/>
      <c r="Y8" s="118"/>
      <c r="Z8" s="118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24"/>
      <c r="AP8" s="125"/>
    </row>
    <row r="9" spans="2:42">
      <c r="B9" s="124"/>
      <c r="C9" s="117"/>
      <c r="D9" s="117"/>
      <c r="E9" s="117"/>
      <c r="F9" s="437" t="s">
        <v>103</v>
      </c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9"/>
      <c r="T9" s="440" t="s">
        <v>104</v>
      </c>
      <c r="U9" s="438"/>
      <c r="V9" s="438"/>
      <c r="W9" s="438"/>
      <c r="X9" s="438"/>
      <c r="Y9" s="438"/>
      <c r="Z9" s="439"/>
      <c r="AA9" s="440" t="s">
        <v>105</v>
      </c>
      <c r="AB9" s="438"/>
      <c r="AC9" s="438"/>
      <c r="AD9" s="438"/>
      <c r="AE9" s="438"/>
      <c r="AF9" s="438"/>
      <c r="AG9" s="439"/>
      <c r="AH9" s="440" t="s">
        <v>106</v>
      </c>
      <c r="AI9" s="438"/>
      <c r="AJ9" s="438"/>
      <c r="AK9" s="438"/>
      <c r="AL9" s="438"/>
      <c r="AM9" s="438"/>
      <c r="AN9" s="441"/>
      <c r="AO9" s="124"/>
      <c r="AP9" s="125"/>
    </row>
    <row r="10" spans="2:42">
      <c r="B10" s="124"/>
      <c r="C10" s="117"/>
      <c r="D10" s="117"/>
      <c r="E10" s="117"/>
      <c r="F10" s="431" t="s">
        <v>107</v>
      </c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3"/>
      <c r="T10" s="423">
        <v>20000</v>
      </c>
      <c r="U10" s="423"/>
      <c r="V10" s="423"/>
      <c r="W10" s="423"/>
      <c r="X10" s="423"/>
      <c r="Y10" s="423"/>
      <c r="Z10" s="423"/>
      <c r="AA10" s="425">
        <f>IF(申込書!I9="小学生","1",IF(申込書!I9="中学生","1",IF(申込書!I9="高等学校以上",1,)))</f>
        <v>0</v>
      </c>
      <c r="AB10" s="425"/>
      <c r="AC10" s="425"/>
      <c r="AD10" s="425"/>
      <c r="AE10" s="425"/>
      <c r="AF10" s="425"/>
      <c r="AG10" s="425"/>
      <c r="AH10" s="427">
        <f>IF(AA10="","",T10*AA10)</f>
        <v>0</v>
      </c>
      <c r="AI10" s="427"/>
      <c r="AJ10" s="427"/>
      <c r="AK10" s="427"/>
      <c r="AL10" s="427"/>
      <c r="AM10" s="427"/>
      <c r="AN10" s="428"/>
      <c r="AO10" s="124"/>
      <c r="AP10" s="125"/>
    </row>
    <row r="11" spans="2:42" ht="20.25" customHeight="1">
      <c r="B11" s="124"/>
      <c r="C11" s="117"/>
      <c r="D11" s="117"/>
      <c r="E11" s="117"/>
      <c r="F11" s="434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6"/>
      <c r="T11" s="424"/>
      <c r="U11" s="424"/>
      <c r="V11" s="424"/>
      <c r="W11" s="424"/>
      <c r="X11" s="424"/>
      <c r="Y11" s="424"/>
      <c r="Z11" s="424"/>
      <c r="AA11" s="426"/>
      <c r="AB11" s="426"/>
      <c r="AC11" s="426"/>
      <c r="AD11" s="426"/>
      <c r="AE11" s="426"/>
      <c r="AF11" s="426"/>
      <c r="AG11" s="426"/>
      <c r="AH11" s="429"/>
      <c r="AI11" s="429"/>
      <c r="AJ11" s="429"/>
      <c r="AK11" s="429"/>
      <c r="AL11" s="429"/>
      <c r="AM11" s="429"/>
      <c r="AN11" s="430"/>
      <c r="AO11" s="124"/>
      <c r="AP11" s="125"/>
    </row>
    <row r="12" spans="2:42" ht="23.25" customHeight="1">
      <c r="B12" s="124"/>
      <c r="C12" s="117"/>
      <c r="D12" s="117"/>
      <c r="E12" s="117"/>
      <c r="F12" s="400" t="s">
        <v>108</v>
      </c>
      <c r="G12" s="401"/>
      <c r="H12" s="401"/>
      <c r="I12" s="401"/>
      <c r="J12" s="401"/>
      <c r="K12" s="401"/>
      <c r="L12" s="402"/>
      <c r="M12" s="398" t="s">
        <v>109</v>
      </c>
      <c r="N12" s="399"/>
      <c r="O12" s="399"/>
      <c r="P12" s="399"/>
      <c r="Q12" s="399"/>
      <c r="R12" s="399"/>
      <c r="S12" s="399"/>
      <c r="T12" s="546" t="s">
        <v>110</v>
      </c>
      <c r="U12" s="547"/>
      <c r="V12" s="547"/>
      <c r="W12" s="547"/>
      <c r="X12" s="547"/>
      <c r="Y12" s="547"/>
      <c r="Z12" s="547"/>
      <c r="AA12" s="547"/>
      <c r="AB12" s="547"/>
      <c r="AC12" s="547"/>
      <c r="AD12" s="547"/>
      <c r="AE12" s="547"/>
      <c r="AF12" s="547"/>
      <c r="AG12" s="547"/>
      <c r="AH12" s="547"/>
      <c r="AI12" s="547"/>
      <c r="AJ12" s="547"/>
      <c r="AK12" s="547"/>
      <c r="AL12" s="547"/>
      <c r="AM12" s="547"/>
      <c r="AN12" s="548"/>
      <c r="AO12" s="124"/>
      <c r="AP12" s="125"/>
    </row>
    <row r="13" spans="2:42" ht="23.25" customHeight="1">
      <c r="B13" s="124"/>
      <c r="C13" s="117"/>
      <c r="D13" s="117"/>
      <c r="E13" s="117"/>
      <c r="F13" s="400"/>
      <c r="G13" s="401"/>
      <c r="H13" s="401"/>
      <c r="I13" s="401"/>
      <c r="J13" s="401"/>
      <c r="K13" s="401"/>
      <c r="L13" s="402"/>
      <c r="M13" s="417" t="s">
        <v>111</v>
      </c>
      <c r="N13" s="418"/>
      <c r="O13" s="418"/>
      <c r="P13" s="418"/>
      <c r="Q13" s="418"/>
      <c r="R13" s="418"/>
      <c r="S13" s="419"/>
      <c r="T13" s="549"/>
      <c r="U13" s="550"/>
      <c r="V13" s="550"/>
      <c r="W13" s="550"/>
      <c r="X13" s="550"/>
      <c r="Y13" s="550"/>
      <c r="Z13" s="550"/>
      <c r="AA13" s="550"/>
      <c r="AB13" s="550"/>
      <c r="AC13" s="550"/>
      <c r="AD13" s="550"/>
      <c r="AE13" s="550"/>
      <c r="AF13" s="550"/>
      <c r="AG13" s="550"/>
      <c r="AH13" s="550"/>
      <c r="AI13" s="550"/>
      <c r="AJ13" s="550"/>
      <c r="AK13" s="550"/>
      <c r="AL13" s="550"/>
      <c r="AM13" s="550"/>
      <c r="AN13" s="551"/>
      <c r="AO13" s="124"/>
      <c r="AP13" s="125"/>
    </row>
    <row r="14" spans="2:42" ht="23.25" customHeight="1">
      <c r="B14" s="124"/>
      <c r="C14" s="117"/>
      <c r="D14" s="117"/>
      <c r="E14" s="117"/>
      <c r="F14" s="400"/>
      <c r="G14" s="401"/>
      <c r="H14" s="401"/>
      <c r="I14" s="401"/>
      <c r="J14" s="401"/>
      <c r="K14" s="401"/>
      <c r="L14" s="402"/>
      <c r="M14" s="403" t="s">
        <v>112</v>
      </c>
      <c r="N14" s="403"/>
      <c r="O14" s="403"/>
      <c r="P14" s="403"/>
      <c r="Q14" s="403"/>
      <c r="R14" s="403"/>
      <c r="S14" s="403"/>
      <c r="T14" s="552"/>
      <c r="U14" s="553"/>
      <c r="V14" s="553"/>
      <c r="W14" s="553"/>
      <c r="X14" s="553"/>
      <c r="Y14" s="553"/>
      <c r="Z14" s="553"/>
      <c r="AA14" s="553"/>
      <c r="AB14" s="553"/>
      <c r="AC14" s="553"/>
      <c r="AD14" s="553"/>
      <c r="AE14" s="553"/>
      <c r="AF14" s="553"/>
      <c r="AG14" s="553"/>
      <c r="AH14" s="553"/>
      <c r="AI14" s="553"/>
      <c r="AJ14" s="553"/>
      <c r="AK14" s="553"/>
      <c r="AL14" s="553"/>
      <c r="AM14" s="553"/>
      <c r="AN14" s="554"/>
      <c r="AO14" s="124"/>
      <c r="AP14" s="125"/>
    </row>
    <row r="15" spans="2:42" ht="33.75" customHeight="1" thickBot="1">
      <c r="B15" s="124"/>
      <c r="C15" s="117"/>
      <c r="D15" s="117"/>
      <c r="E15" s="117"/>
      <c r="F15" s="410" t="s">
        <v>113</v>
      </c>
      <c r="G15" s="411"/>
      <c r="H15" s="411"/>
      <c r="I15" s="411"/>
      <c r="J15" s="411"/>
      <c r="K15" s="411"/>
      <c r="L15" s="412"/>
      <c r="M15" s="413" t="s">
        <v>114</v>
      </c>
      <c r="N15" s="411"/>
      <c r="O15" s="411"/>
      <c r="P15" s="411"/>
      <c r="Q15" s="411"/>
      <c r="R15" s="411"/>
      <c r="S15" s="412"/>
      <c r="T15" s="414">
        <v>500</v>
      </c>
      <c r="U15" s="415"/>
      <c r="V15" s="415"/>
      <c r="W15" s="415"/>
      <c r="X15" s="415"/>
      <c r="Y15" s="415"/>
      <c r="Z15" s="416"/>
      <c r="AA15" s="404"/>
      <c r="AB15" s="405"/>
      <c r="AC15" s="405"/>
      <c r="AD15" s="405"/>
      <c r="AE15" s="405"/>
      <c r="AF15" s="405"/>
      <c r="AG15" s="406"/>
      <c r="AH15" s="407" t="str">
        <f>IF(AA15="","",T15*AA15)</f>
        <v/>
      </c>
      <c r="AI15" s="408"/>
      <c r="AJ15" s="408"/>
      <c r="AK15" s="408"/>
      <c r="AL15" s="408"/>
      <c r="AM15" s="408"/>
      <c r="AN15" s="409"/>
      <c r="AO15" s="124"/>
      <c r="AP15" s="125"/>
    </row>
    <row r="16" spans="2:42" ht="13.5" thickTop="1">
      <c r="B16" s="124"/>
      <c r="C16" s="117"/>
      <c r="D16" s="117"/>
      <c r="E16" s="119"/>
      <c r="F16" s="445" t="s">
        <v>115</v>
      </c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99"/>
      <c r="Z16" s="399"/>
      <c r="AA16" s="399"/>
      <c r="AB16" s="399"/>
      <c r="AC16" s="399"/>
      <c r="AD16" s="399"/>
      <c r="AE16" s="399"/>
      <c r="AF16" s="399"/>
      <c r="AG16" s="399"/>
      <c r="AH16" s="448">
        <f>SUM(AH10:AN15)</f>
        <v>0</v>
      </c>
      <c r="AI16" s="448"/>
      <c r="AJ16" s="448"/>
      <c r="AK16" s="448"/>
      <c r="AL16" s="448"/>
      <c r="AM16" s="448"/>
      <c r="AN16" s="449"/>
      <c r="AO16" s="124"/>
      <c r="AP16" s="125"/>
    </row>
    <row r="17" spans="2:59">
      <c r="B17" s="124"/>
      <c r="C17" s="117"/>
      <c r="D17" s="117"/>
      <c r="E17" s="117"/>
      <c r="F17" s="446"/>
      <c r="G17" s="447"/>
      <c r="H17" s="447"/>
      <c r="I17" s="447"/>
      <c r="J17" s="447"/>
      <c r="K17" s="447"/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W17" s="447"/>
      <c r="X17" s="447"/>
      <c r="Y17" s="447"/>
      <c r="Z17" s="447"/>
      <c r="AA17" s="447"/>
      <c r="AB17" s="447"/>
      <c r="AC17" s="447"/>
      <c r="AD17" s="447"/>
      <c r="AE17" s="447"/>
      <c r="AF17" s="447"/>
      <c r="AG17" s="447"/>
      <c r="AH17" s="429"/>
      <c r="AI17" s="429"/>
      <c r="AJ17" s="429"/>
      <c r="AK17" s="429"/>
      <c r="AL17" s="429"/>
      <c r="AM17" s="429"/>
      <c r="AN17" s="430"/>
      <c r="AO17" s="124"/>
      <c r="AP17" s="125"/>
    </row>
    <row r="18" spans="2:59" ht="9" customHeight="1">
      <c r="B18" s="124"/>
      <c r="C18" s="117"/>
      <c r="D18" s="117"/>
      <c r="E18" s="117"/>
      <c r="AO18" s="124"/>
      <c r="AP18" s="125"/>
    </row>
    <row r="19" spans="2:59" ht="9" customHeight="1">
      <c r="B19" s="124"/>
      <c r="C19" s="117"/>
      <c r="D19" s="117"/>
      <c r="E19" s="118"/>
      <c r="AO19" s="124"/>
      <c r="AP19" s="125"/>
    </row>
    <row r="20" spans="2:59">
      <c r="B20" s="124"/>
      <c r="C20" s="117" t="s">
        <v>116</v>
      </c>
      <c r="D20" s="117"/>
      <c r="E20" s="118"/>
      <c r="AO20" s="124"/>
      <c r="AP20" s="125"/>
      <c r="BG20" s="23" t="s">
        <v>117</v>
      </c>
    </row>
    <row r="21" spans="2:59" ht="3" customHeight="1">
      <c r="B21" s="124"/>
      <c r="C21" s="117"/>
      <c r="D21" s="117"/>
      <c r="E21" s="120"/>
      <c r="AO21" s="124"/>
      <c r="AP21" s="125"/>
    </row>
    <row r="22" spans="2:59">
      <c r="B22" s="124"/>
      <c r="C22" s="117"/>
      <c r="D22" s="117"/>
      <c r="E22" s="120"/>
      <c r="F22" s="450"/>
      <c r="G22" s="451"/>
      <c r="H22" s="451"/>
      <c r="I22" s="451"/>
      <c r="J22" s="451"/>
      <c r="K22" s="451"/>
      <c r="L22" s="452"/>
      <c r="M22" s="453" t="s">
        <v>118</v>
      </c>
      <c r="N22" s="451"/>
      <c r="O22" s="451"/>
      <c r="P22" s="451"/>
      <c r="Q22" s="451"/>
      <c r="R22" s="451"/>
      <c r="S22" s="451"/>
      <c r="T22" s="451" t="s">
        <v>119</v>
      </c>
      <c r="U22" s="451"/>
      <c r="V22" s="451"/>
      <c r="W22" s="451"/>
      <c r="X22" s="451"/>
      <c r="Y22" s="451"/>
      <c r="Z22" s="451"/>
      <c r="AA22" s="451" t="s">
        <v>120</v>
      </c>
      <c r="AB22" s="451"/>
      <c r="AC22" s="451"/>
      <c r="AD22" s="451"/>
      <c r="AE22" s="451"/>
      <c r="AF22" s="451"/>
      <c r="AG22" s="451"/>
      <c r="AH22" s="451" t="s">
        <v>121</v>
      </c>
      <c r="AI22" s="451"/>
      <c r="AJ22" s="451"/>
      <c r="AK22" s="451"/>
      <c r="AL22" s="451"/>
      <c r="AM22" s="451"/>
      <c r="AN22" s="452"/>
      <c r="AO22" s="124"/>
      <c r="AP22" s="125"/>
    </row>
    <row r="23" spans="2:59">
      <c r="B23" s="124"/>
      <c r="C23" s="117"/>
      <c r="D23" s="117"/>
      <c r="E23" s="120"/>
      <c r="F23" s="566" t="s">
        <v>122</v>
      </c>
      <c r="G23" s="567"/>
      <c r="H23" s="567"/>
      <c r="I23" s="567"/>
      <c r="J23" s="567"/>
      <c r="K23" s="567"/>
      <c r="L23" s="568"/>
      <c r="M23" s="569"/>
      <c r="N23" s="570"/>
      <c r="O23" s="570"/>
      <c r="P23" s="570"/>
      <c r="Q23" s="570"/>
      <c r="R23" s="570"/>
      <c r="S23" s="571"/>
      <c r="T23" s="575"/>
      <c r="U23" s="570"/>
      <c r="V23" s="570"/>
      <c r="W23" s="570"/>
      <c r="X23" s="570"/>
      <c r="Y23" s="570"/>
      <c r="Z23" s="571"/>
      <c r="AA23" s="577"/>
      <c r="AB23" s="577"/>
      <c r="AC23" s="577"/>
      <c r="AD23" s="577"/>
      <c r="AE23" s="577"/>
      <c r="AF23" s="577"/>
      <c r="AG23" s="577"/>
      <c r="AH23" s="577"/>
      <c r="AI23" s="577"/>
      <c r="AJ23" s="577"/>
      <c r="AK23" s="577"/>
      <c r="AL23" s="577"/>
      <c r="AM23" s="577"/>
      <c r="AN23" s="578"/>
      <c r="AO23" s="124"/>
      <c r="AP23" s="125"/>
    </row>
    <row r="24" spans="2:59">
      <c r="B24" s="124"/>
      <c r="C24" s="117"/>
      <c r="D24" s="117"/>
      <c r="E24" s="120"/>
      <c r="F24" s="457"/>
      <c r="G24" s="458"/>
      <c r="H24" s="458"/>
      <c r="I24" s="458"/>
      <c r="J24" s="458"/>
      <c r="K24" s="458"/>
      <c r="L24" s="459"/>
      <c r="M24" s="572"/>
      <c r="N24" s="573"/>
      <c r="O24" s="573"/>
      <c r="P24" s="573"/>
      <c r="Q24" s="573"/>
      <c r="R24" s="573"/>
      <c r="S24" s="574"/>
      <c r="T24" s="576"/>
      <c r="U24" s="573"/>
      <c r="V24" s="573"/>
      <c r="W24" s="573"/>
      <c r="X24" s="573"/>
      <c r="Y24" s="573"/>
      <c r="Z24" s="574"/>
      <c r="AA24" s="464"/>
      <c r="AB24" s="464"/>
      <c r="AC24" s="464"/>
      <c r="AD24" s="464"/>
      <c r="AE24" s="464"/>
      <c r="AF24" s="464"/>
      <c r="AG24" s="464"/>
      <c r="AH24" s="464"/>
      <c r="AI24" s="464"/>
      <c r="AJ24" s="464"/>
      <c r="AK24" s="464"/>
      <c r="AL24" s="464"/>
      <c r="AM24" s="464"/>
      <c r="AN24" s="467"/>
      <c r="AO24" s="124"/>
      <c r="AP24" s="125"/>
    </row>
    <row r="25" spans="2:59">
      <c r="B25" s="124"/>
      <c r="C25" s="117"/>
      <c r="D25" s="117"/>
      <c r="E25" s="120"/>
      <c r="F25" s="457" t="s">
        <v>106</v>
      </c>
      <c r="G25" s="458"/>
      <c r="H25" s="458"/>
      <c r="I25" s="458"/>
      <c r="J25" s="458"/>
      <c r="K25" s="458"/>
      <c r="L25" s="459"/>
      <c r="M25" s="454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55"/>
      <c r="AN25" s="456"/>
      <c r="AO25" s="124"/>
      <c r="AP25" s="125"/>
      <c r="AU25" s="126"/>
    </row>
    <row r="26" spans="2:59">
      <c r="B26" s="124"/>
      <c r="C26" s="117"/>
      <c r="D26" s="117"/>
      <c r="E26" s="120"/>
      <c r="F26" s="457"/>
      <c r="G26" s="458"/>
      <c r="H26" s="458"/>
      <c r="I26" s="458"/>
      <c r="J26" s="458"/>
      <c r="K26" s="458"/>
      <c r="L26" s="459"/>
      <c r="M26" s="454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455"/>
      <c r="Y26" s="455"/>
      <c r="Z26" s="455"/>
      <c r="AA26" s="455"/>
      <c r="AB26" s="455"/>
      <c r="AC26" s="455"/>
      <c r="AD26" s="455"/>
      <c r="AE26" s="455"/>
      <c r="AF26" s="455"/>
      <c r="AG26" s="455"/>
      <c r="AH26" s="455"/>
      <c r="AI26" s="455"/>
      <c r="AJ26" s="455"/>
      <c r="AK26" s="455"/>
      <c r="AL26" s="455"/>
      <c r="AM26" s="455"/>
      <c r="AN26" s="456"/>
      <c r="AO26" s="124"/>
      <c r="AP26" s="125"/>
    </row>
    <row r="27" spans="2:59">
      <c r="B27" s="124"/>
      <c r="C27" s="117"/>
      <c r="D27" s="117"/>
      <c r="E27" s="120"/>
      <c r="F27" s="457" t="s">
        <v>103</v>
      </c>
      <c r="G27" s="458"/>
      <c r="H27" s="458"/>
      <c r="I27" s="458"/>
      <c r="J27" s="458"/>
      <c r="K27" s="458"/>
      <c r="L27" s="459"/>
      <c r="M27" s="463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  <c r="AM27" s="464"/>
      <c r="AN27" s="467"/>
      <c r="AO27" s="124"/>
      <c r="AP27" s="125"/>
    </row>
    <row r="28" spans="2:59">
      <c r="B28" s="124"/>
      <c r="C28" s="117"/>
      <c r="D28" s="117"/>
      <c r="E28" s="120"/>
      <c r="F28" s="460"/>
      <c r="G28" s="461"/>
      <c r="H28" s="461"/>
      <c r="I28" s="461"/>
      <c r="J28" s="461"/>
      <c r="K28" s="461"/>
      <c r="L28" s="462"/>
      <c r="M28" s="465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6"/>
      <c r="AI28" s="466"/>
      <c r="AJ28" s="466"/>
      <c r="AK28" s="466"/>
      <c r="AL28" s="466"/>
      <c r="AM28" s="466"/>
      <c r="AN28" s="468"/>
      <c r="AO28" s="124"/>
      <c r="AP28" s="125"/>
    </row>
    <row r="29" spans="2:59" ht="9" customHeight="1">
      <c r="B29" s="124"/>
      <c r="C29" s="120"/>
      <c r="D29" s="120"/>
      <c r="E29" s="117"/>
      <c r="AO29" s="124"/>
      <c r="AP29" s="125"/>
    </row>
    <row r="30" spans="2:59" ht="9" customHeight="1">
      <c r="B30" s="124"/>
      <c r="C30" s="120"/>
      <c r="D30" s="120"/>
      <c r="E30" s="117"/>
      <c r="AO30" s="124"/>
      <c r="AP30" s="125"/>
    </row>
    <row r="31" spans="2:59">
      <c r="B31" s="124"/>
      <c r="C31" s="149"/>
      <c r="D31" s="150" t="s">
        <v>123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50"/>
      <c r="Q31" s="151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24"/>
      <c r="AP31" s="125"/>
    </row>
    <row r="32" spans="2:59" ht="13.5" customHeight="1">
      <c r="B32" s="124"/>
      <c r="C32" s="152"/>
      <c r="D32" s="152"/>
      <c r="E32" s="152"/>
      <c r="F32" s="507" t="s">
        <v>124</v>
      </c>
      <c r="G32" s="508"/>
      <c r="H32" s="508"/>
      <c r="I32" s="508"/>
      <c r="J32" s="508"/>
      <c r="K32" s="509"/>
      <c r="L32" s="513" t="s">
        <v>74</v>
      </c>
      <c r="M32" s="514"/>
      <c r="N32" s="514"/>
      <c r="O32" s="514"/>
      <c r="P32" s="514"/>
      <c r="Q32" s="517"/>
      <c r="R32" s="517"/>
      <c r="S32" s="517"/>
      <c r="T32" s="519" t="s">
        <v>75</v>
      </c>
      <c r="U32" s="517"/>
      <c r="V32" s="517"/>
      <c r="W32" s="517"/>
      <c r="X32" s="519" t="s">
        <v>76</v>
      </c>
      <c r="Y32" s="517"/>
      <c r="Z32" s="517"/>
      <c r="AA32" s="517"/>
      <c r="AB32" s="519" t="s">
        <v>77</v>
      </c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4"/>
      <c r="AO32" s="124"/>
      <c r="AP32" s="125"/>
    </row>
    <row r="33" spans="2:42">
      <c r="B33" s="124"/>
      <c r="C33" s="152"/>
      <c r="D33" s="152"/>
      <c r="E33" s="152"/>
      <c r="F33" s="510"/>
      <c r="G33" s="511"/>
      <c r="H33" s="511"/>
      <c r="I33" s="511"/>
      <c r="J33" s="511"/>
      <c r="K33" s="512"/>
      <c r="L33" s="515"/>
      <c r="M33" s="516"/>
      <c r="N33" s="516"/>
      <c r="O33" s="516"/>
      <c r="P33" s="516"/>
      <c r="Q33" s="518"/>
      <c r="R33" s="518"/>
      <c r="S33" s="518"/>
      <c r="T33" s="520"/>
      <c r="U33" s="518"/>
      <c r="V33" s="518"/>
      <c r="W33" s="518"/>
      <c r="X33" s="520"/>
      <c r="Y33" s="518"/>
      <c r="Z33" s="518"/>
      <c r="AA33" s="518"/>
      <c r="AB33" s="520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6"/>
      <c r="AO33" s="124"/>
      <c r="AP33" s="125"/>
    </row>
    <row r="34" spans="2:42" ht="13.5" customHeight="1">
      <c r="B34" s="124"/>
      <c r="C34" s="152"/>
      <c r="D34" s="152"/>
      <c r="E34" s="152"/>
      <c r="F34" s="536" t="s">
        <v>125</v>
      </c>
      <c r="G34" s="537"/>
      <c r="H34" s="537"/>
      <c r="I34" s="537"/>
      <c r="J34" s="537"/>
      <c r="K34" s="538"/>
      <c r="L34" s="561" t="s">
        <v>103</v>
      </c>
      <c r="M34" s="562"/>
      <c r="N34" s="562"/>
      <c r="O34" s="562"/>
      <c r="P34" s="562"/>
      <c r="Q34" s="562"/>
      <c r="R34" s="562"/>
      <c r="S34" s="562"/>
      <c r="T34" s="562"/>
      <c r="U34" s="562"/>
      <c r="V34" s="562"/>
      <c r="W34" s="562"/>
      <c r="X34" s="562"/>
      <c r="Y34" s="562"/>
      <c r="Z34" s="562"/>
      <c r="AA34" s="562"/>
      <c r="AB34" s="563"/>
      <c r="AC34" s="564" t="s">
        <v>106</v>
      </c>
      <c r="AD34" s="562"/>
      <c r="AE34" s="562"/>
      <c r="AF34" s="562"/>
      <c r="AG34" s="562"/>
      <c r="AH34" s="562"/>
      <c r="AI34" s="562"/>
      <c r="AJ34" s="562"/>
      <c r="AK34" s="562"/>
      <c r="AL34" s="562"/>
      <c r="AM34" s="562"/>
      <c r="AN34" s="565"/>
      <c r="AO34" s="124"/>
      <c r="AP34" s="125"/>
    </row>
    <row r="35" spans="2:42" ht="13.5" customHeight="1">
      <c r="B35" s="124"/>
      <c r="C35" s="152"/>
      <c r="D35" s="152"/>
      <c r="E35" s="152"/>
      <c r="F35" s="539"/>
      <c r="G35" s="540"/>
      <c r="H35" s="540"/>
      <c r="I35" s="540"/>
      <c r="J35" s="540"/>
      <c r="K35" s="541"/>
      <c r="L35" s="473"/>
      <c r="M35" s="474"/>
      <c r="N35" s="474"/>
      <c r="O35" s="474"/>
      <c r="P35" s="474"/>
      <c r="Q35" s="474"/>
      <c r="R35" s="474"/>
      <c r="S35" s="474"/>
      <c r="T35" s="474"/>
      <c r="U35" s="474"/>
      <c r="V35" s="474"/>
      <c r="W35" s="474"/>
      <c r="X35" s="474"/>
      <c r="Y35" s="474"/>
      <c r="Z35" s="474"/>
      <c r="AA35" s="474"/>
      <c r="AB35" s="475"/>
      <c r="AC35" s="479"/>
      <c r="AD35" s="480"/>
      <c r="AE35" s="480"/>
      <c r="AF35" s="480"/>
      <c r="AG35" s="480"/>
      <c r="AH35" s="480"/>
      <c r="AI35" s="480"/>
      <c r="AJ35" s="480"/>
      <c r="AK35" s="480"/>
      <c r="AL35" s="480"/>
      <c r="AM35" s="480"/>
      <c r="AN35" s="481"/>
      <c r="AO35" s="124"/>
      <c r="AP35" s="125"/>
    </row>
    <row r="36" spans="2:42">
      <c r="B36" s="124"/>
      <c r="C36" s="152"/>
      <c r="D36" s="152"/>
      <c r="E36" s="152"/>
      <c r="F36" s="539"/>
      <c r="G36" s="540"/>
      <c r="H36" s="540"/>
      <c r="I36" s="540"/>
      <c r="J36" s="540"/>
      <c r="K36" s="541"/>
      <c r="L36" s="476"/>
      <c r="M36" s="477"/>
      <c r="N36" s="477"/>
      <c r="O36" s="477"/>
      <c r="P36" s="477"/>
      <c r="Q36" s="477"/>
      <c r="R36" s="477"/>
      <c r="S36" s="477"/>
      <c r="T36" s="477"/>
      <c r="U36" s="477"/>
      <c r="V36" s="477"/>
      <c r="W36" s="477"/>
      <c r="X36" s="477"/>
      <c r="Y36" s="477"/>
      <c r="Z36" s="477"/>
      <c r="AA36" s="477"/>
      <c r="AB36" s="478"/>
      <c r="AC36" s="482"/>
      <c r="AD36" s="483"/>
      <c r="AE36" s="483"/>
      <c r="AF36" s="483"/>
      <c r="AG36" s="483"/>
      <c r="AH36" s="483"/>
      <c r="AI36" s="483"/>
      <c r="AJ36" s="483"/>
      <c r="AK36" s="483"/>
      <c r="AL36" s="483"/>
      <c r="AM36" s="483"/>
      <c r="AN36" s="484"/>
      <c r="AO36" s="124"/>
      <c r="AP36" s="125"/>
    </row>
    <row r="37" spans="2:42">
      <c r="B37" s="124"/>
      <c r="C37" s="152"/>
      <c r="D37" s="152"/>
      <c r="E37" s="152"/>
      <c r="F37" s="539"/>
      <c r="G37" s="540"/>
      <c r="H37" s="540"/>
      <c r="I37" s="540"/>
      <c r="J37" s="540"/>
      <c r="K37" s="541"/>
      <c r="L37" s="473"/>
      <c r="M37" s="474"/>
      <c r="N37" s="474"/>
      <c r="O37" s="474"/>
      <c r="P37" s="474"/>
      <c r="Q37" s="474"/>
      <c r="R37" s="474"/>
      <c r="S37" s="474"/>
      <c r="T37" s="474"/>
      <c r="U37" s="474"/>
      <c r="V37" s="474"/>
      <c r="W37" s="474"/>
      <c r="X37" s="474"/>
      <c r="Y37" s="474"/>
      <c r="Z37" s="474"/>
      <c r="AA37" s="474"/>
      <c r="AB37" s="475"/>
      <c r="AC37" s="479"/>
      <c r="AD37" s="480"/>
      <c r="AE37" s="480"/>
      <c r="AF37" s="480"/>
      <c r="AG37" s="480"/>
      <c r="AH37" s="480"/>
      <c r="AI37" s="480"/>
      <c r="AJ37" s="480"/>
      <c r="AK37" s="480"/>
      <c r="AL37" s="480"/>
      <c r="AM37" s="480"/>
      <c r="AN37" s="481"/>
      <c r="AO37" s="124"/>
      <c r="AP37" s="125"/>
    </row>
    <row r="38" spans="2:42">
      <c r="B38" s="124"/>
      <c r="C38" s="152"/>
      <c r="D38" s="152"/>
      <c r="E38" s="152"/>
      <c r="F38" s="539"/>
      <c r="G38" s="540"/>
      <c r="H38" s="540"/>
      <c r="I38" s="540"/>
      <c r="J38" s="540"/>
      <c r="K38" s="541"/>
      <c r="L38" s="476"/>
      <c r="M38" s="477"/>
      <c r="N38" s="477"/>
      <c r="O38" s="477"/>
      <c r="P38" s="477"/>
      <c r="Q38" s="477"/>
      <c r="R38" s="477"/>
      <c r="S38" s="477"/>
      <c r="T38" s="477"/>
      <c r="U38" s="477"/>
      <c r="V38" s="477"/>
      <c r="W38" s="477"/>
      <c r="X38" s="477"/>
      <c r="Y38" s="477"/>
      <c r="Z38" s="477"/>
      <c r="AA38" s="477"/>
      <c r="AB38" s="478"/>
      <c r="AC38" s="482"/>
      <c r="AD38" s="483"/>
      <c r="AE38" s="483"/>
      <c r="AF38" s="483"/>
      <c r="AG38" s="483"/>
      <c r="AH38" s="483"/>
      <c r="AI38" s="483"/>
      <c r="AJ38" s="483"/>
      <c r="AK38" s="483"/>
      <c r="AL38" s="483"/>
      <c r="AM38" s="483"/>
      <c r="AN38" s="484"/>
      <c r="AO38" s="124"/>
      <c r="AP38" s="125"/>
    </row>
    <row r="39" spans="2:42">
      <c r="B39" s="124"/>
      <c r="C39" s="152"/>
      <c r="D39" s="152"/>
      <c r="E39" s="152"/>
      <c r="F39" s="539"/>
      <c r="G39" s="540"/>
      <c r="H39" s="540"/>
      <c r="I39" s="540"/>
      <c r="J39" s="540"/>
      <c r="K39" s="541"/>
      <c r="L39" s="473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5"/>
      <c r="AC39" s="479"/>
      <c r="AD39" s="480"/>
      <c r="AE39" s="480"/>
      <c r="AF39" s="480"/>
      <c r="AG39" s="480"/>
      <c r="AH39" s="480"/>
      <c r="AI39" s="480"/>
      <c r="AJ39" s="480"/>
      <c r="AK39" s="480"/>
      <c r="AL39" s="480"/>
      <c r="AM39" s="480"/>
      <c r="AN39" s="481"/>
      <c r="AO39" s="124"/>
      <c r="AP39" s="125"/>
    </row>
    <row r="40" spans="2:42">
      <c r="B40" s="124"/>
      <c r="C40" s="152"/>
      <c r="D40" s="152"/>
      <c r="E40" s="152"/>
      <c r="F40" s="539"/>
      <c r="G40" s="540"/>
      <c r="H40" s="540"/>
      <c r="I40" s="540"/>
      <c r="J40" s="540"/>
      <c r="K40" s="541"/>
      <c r="L40" s="476"/>
      <c r="M40" s="477"/>
      <c r="N40" s="477"/>
      <c r="O40" s="477"/>
      <c r="P40" s="477"/>
      <c r="Q40" s="477"/>
      <c r="R40" s="477"/>
      <c r="S40" s="477"/>
      <c r="T40" s="477"/>
      <c r="U40" s="477"/>
      <c r="V40" s="477"/>
      <c r="W40" s="477"/>
      <c r="X40" s="477"/>
      <c r="Y40" s="477"/>
      <c r="Z40" s="477"/>
      <c r="AA40" s="477"/>
      <c r="AB40" s="478"/>
      <c r="AC40" s="482"/>
      <c r="AD40" s="483"/>
      <c r="AE40" s="483"/>
      <c r="AF40" s="483"/>
      <c r="AG40" s="483"/>
      <c r="AH40" s="483"/>
      <c r="AI40" s="483"/>
      <c r="AJ40" s="483"/>
      <c r="AK40" s="483"/>
      <c r="AL40" s="483"/>
      <c r="AM40" s="483"/>
      <c r="AN40" s="484"/>
      <c r="AO40" s="124"/>
      <c r="AP40" s="125"/>
    </row>
    <row r="41" spans="2:42">
      <c r="B41" s="124"/>
      <c r="C41" s="152"/>
      <c r="D41" s="152"/>
      <c r="E41" s="152"/>
      <c r="F41" s="539"/>
      <c r="G41" s="540"/>
      <c r="H41" s="540"/>
      <c r="I41" s="540"/>
      <c r="J41" s="540"/>
      <c r="K41" s="541"/>
      <c r="L41" s="473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5"/>
      <c r="AC41" s="479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1"/>
      <c r="AO41" s="124"/>
      <c r="AP41" s="125"/>
    </row>
    <row r="42" spans="2:42">
      <c r="B42" s="124"/>
      <c r="C42" s="152"/>
      <c r="D42" s="152"/>
      <c r="E42" s="152"/>
      <c r="F42" s="558"/>
      <c r="G42" s="559"/>
      <c r="H42" s="559"/>
      <c r="I42" s="559"/>
      <c r="J42" s="559"/>
      <c r="K42" s="560"/>
      <c r="L42" s="476"/>
      <c r="M42" s="477"/>
      <c r="N42" s="477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477"/>
      <c r="Z42" s="477"/>
      <c r="AA42" s="477"/>
      <c r="AB42" s="478"/>
      <c r="AC42" s="482"/>
      <c r="AD42" s="483"/>
      <c r="AE42" s="483"/>
      <c r="AF42" s="483"/>
      <c r="AG42" s="483"/>
      <c r="AH42" s="483"/>
      <c r="AI42" s="483"/>
      <c r="AJ42" s="483"/>
      <c r="AK42" s="483"/>
      <c r="AL42" s="483"/>
      <c r="AM42" s="483"/>
      <c r="AN42" s="484"/>
      <c r="AO42" s="124"/>
      <c r="AP42" s="125"/>
    </row>
    <row r="43" spans="2:42">
      <c r="B43" s="124"/>
      <c r="C43" s="152"/>
      <c r="D43" s="152"/>
      <c r="E43" s="152"/>
      <c r="F43" s="521" t="s">
        <v>126</v>
      </c>
      <c r="G43" s="522"/>
      <c r="H43" s="522"/>
      <c r="I43" s="522"/>
      <c r="J43" s="522"/>
      <c r="K43" s="523"/>
      <c r="L43" s="527"/>
      <c r="M43" s="528"/>
      <c r="N43" s="528"/>
      <c r="O43" s="528"/>
      <c r="P43" s="528"/>
      <c r="Q43" s="528"/>
      <c r="R43" s="528"/>
      <c r="S43" s="528"/>
      <c r="T43" s="528"/>
      <c r="U43" s="528"/>
      <c r="V43" s="528"/>
      <c r="W43" s="528"/>
      <c r="X43" s="528"/>
      <c r="Y43" s="528"/>
      <c r="Z43" s="528"/>
      <c r="AA43" s="528"/>
      <c r="AB43" s="528"/>
      <c r="AC43" s="528"/>
      <c r="AD43" s="528"/>
      <c r="AE43" s="528"/>
      <c r="AF43" s="528"/>
      <c r="AG43" s="528"/>
      <c r="AH43" s="528"/>
      <c r="AI43" s="528"/>
      <c r="AJ43" s="528"/>
      <c r="AK43" s="528"/>
      <c r="AL43" s="528"/>
      <c r="AM43" s="528"/>
      <c r="AN43" s="529"/>
      <c r="AO43" s="124"/>
      <c r="AP43" s="125"/>
    </row>
    <row r="44" spans="2:42">
      <c r="B44" s="124"/>
      <c r="C44" s="152"/>
      <c r="D44" s="152"/>
      <c r="E44" s="152"/>
      <c r="F44" s="524"/>
      <c r="G44" s="525"/>
      <c r="H44" s="525"/>
      <c r="I44" s="525"/>
      <c r="J44" s="525"/>
      <c r="K44" s="526"/>
      <c r="L44" s="530"/>
      <c r="M44" s="531"/>
      <c r="N44" s="531"/>
      <c r="O44" s="531"/>
      <c r="P44" s="531"/>
      <c r="Q44" s="531"/>
      <c r="R44" s="531"/>
      <c r="S44" s="531"/>
      <c r="T44" s="531"/>
      <c r="U44" s="531"/>
      <c r="V44" s="531"/>
      <c r="W44" s="531"/>
      <c r="X44" s="531"/>
      <c r="Y44" s="531"/>
      <c r="Z44" s="531"/>
      <c r="AA44" s="531"/>
      <c r="AB44" s="531"/>
      <c r="AC44" s="531"/>
      <c r="AD44" s="531"/>
      <c r="AE44" s="531"/>
      <c r="AF44" s="531"/>
      <c r="AG44" s="531"/>
      <c r="AH44" s="531"/>
      <c r="AI44" s="531"/>
      <c r="AJ44" s="531"/>
      <c r="AK44" s="531"/>
      <c r="AL44" s="531"/>
      <c r="AM44" s="531"/>
      <c r="AN44" s="532"/>
      <c r="AO44" s="124"/>
      <c r="AP44" s="125"/>
    </row>
    <row r="45" spans="2:42">
      <c r="B45" s="124"/>
      <c r="C45" s="152"/>
      <c r="D45" s="152"/>
      <c r="E45" s="152"/>
      <c r="F45" s="510"/>
      <c r="G45" s="511"/>
      <c r="H45" s="511"/>
      <c r="I45" s="511"/>
      <c r="J45" s="511"/>
      <c r="K45" s="512"/>
      <c r="L45" s="533"/>
      <c r="M45" s="534"/>
      <c r="N45" s="534"/>
      <c r="O45" s="534"/>
      <c r="P45" s="534"/>
      <c r="Q45" s="534"/>
      <c r="R45" s="534"/>
      <c r="S45" s="534"/>
      <c r="T45" s="534"/>
      <c r="U45" s="534"/>
      <c r="V45" s="534"/>
      <c r="W45" s="534"/>
      <c r="X45" s="534"/>
      <c r="Y45" s="534"/>
      <c r="Z45" s="534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34"/>
      <c r="AL45" s="534"/>
      <c r="AM45" s="534"/>
      <c r="AN45" s="535"/>
      <c r="AO45" s="124"/>
      <c r="AP45" s="125"/>
    </row>
    <row r="46" spans="2:42" ht="13.5" customHeight="1">
      <c r="B46" s="124"/>
      <c r="C46" s="152"/>
      <c r="D46" s="152"/>
      <c r="E46" s="152"/>
      <c r="F46" s="536" t="s">
        <v>127</v>
      </c>
      <c r="G46" s="537"/>
      <c r="H46" s="537"/>
      <c r="I46" s="537"/>
      <c r="J46" s="537"/>
      <c r="K46" s="538"/>
      <c r="L46" s="157" t="s">
        <v>62</v>
      </c>
      <c r="M46" s="545"/>
      <c r="N46" s="545"/>
      <c r="O46" s="545"/>
      <c r="P46" s="157" t="s">
        <v>63</v>
      </c>
      <c r="Q46" s="545"/>
      <c r="R46" s="545"/>
      <c r="S46" s="545"/>
      <c r="T46" s="545"/>
      <c r="U46" s="522"/>
      <c r="V46" s="522"/>
      <c r="W46" s="522"/>
      <c r="X46" s="522"/>
      <c r="Y46" s="522"/>
      <c r="Z46" s="522"/>
      <c r="AA46" s="522"/>
      <c r="AB46" s="522"/>
      <c r="AC46" s="522"/>
      <c r="AD46" s="522"/>
      <c r="AE46" s="522"/>
      <c r="AF46" s="522"/>
      <c r="AG46" s="522"/>
      <c r="AH46" s="522"/>
      <c r="AI46" s="522"/>
      <c r="AJ46" s="522"/>
      <c r="AK46" s="522"/>
      <c r="AL46" s="522"/>
      <c r="AM46" s="522"/>
      <c r="AN46" s="523"/>
      <c r="AO46" s="124"/>
      <c r="AP46" s="125"/>
    </row>
    <row r="47" spans="2:42">
      <c r="B47" s="124"/>
      <c r="C47" s="152"/>
      <c r="D47" s="152"/>
      <c r="E47" s="152"/>
      <c r="F47" s="539"/>
      <c r="G47" s="540"/>
      <c r="H47" s="540"/>
      <c r="I47" s="540"/>
      <c r="J47" s="540"/>
      <c r="K47" s="541"/>
      <c r="L47" s="530"/>
      <c r="M47" s="531"/>
      <c r="N47" s="531"/>
      <c r="O47" s="531"/>
      <c r="P47" s="531"/>
      <c r="Q47" s="531"/>
      <c r="R47" s="531"/>
      <c r="S47" s="531"/>
      <c r="T47" s="531"/>
      <c r="U47" s="531"/>
      <c r="V47" s="531"/>
      <c r="W47" s="531"/>
      <c r="X47" s="531"/>
      <c r="Y47" s="531"/>
      <c r="Z47" s="531"/>
      <c r="AA47" s="531"/>
      <c r="AB47" s="531"/>
      <c r="AC47" s="531"/>
      <c r="AD47" s="531"/>
      <c r="AE47" s="531"/>
      <c r="AF47" s="531"/>
      <c r="AG47" s="531"/>
      <c r="AH47" s="531"/>
      <c r="AI47" s="531"/>
      <c r="AJ47" s="531"/>
      <c r="AK47" s="531"/>
      <c r="AL47" s="531"/>
      <c r="AM47" s="531"/>
      <c r="AN47" s="532"/>
      <c r="AO47" s="124"/>
      <c r="AP47" s="125"/>
    </row>
    <row r="48" spans="2:42">
      <c r="B48" s="124"/>
      <c r="C48" s="152"/>
      <c r="D48" s="152"/>
      <c r="E48" s="152"/>
      <c r="F48" s="539"/>
      <c r="G48" s="540"/>
      <c r="H48" s="540"/>
      <c r="I48" s="540"/>
      <c r="J48" s="540"/>
      <c r="K48" s="541"/>
      <c r="L48" s="530"/>
      <c r="M48" s="531"/>
      <c r="N48" s="531"/>
      <c r="O48" s="531"/>
      <c r="P48" s="531"/>
      <c r="Q48" s="531"/>
      <c r="R48" s="531"/>
      <c r="S48" s="531"/>
      <c r="T48" s="531"/>
      <c r="U48" s="531"/>
      <c r="V48" s="531"/>
      <c r="W48" s="531"/>
      <c r="X48" s="531"/>
      <c r="Y48" s="531"/>
      <c r="Z48" s="531"/>
      <c r="AA48" s="531"/>
      <c r="AB48" s="531"/>
      <c r="AC48" s="531"/>
      <c r="AD48" s="531"/>
      <c r="AE48" s="531"/>
      <c r="AF48" s="531"/>
      <c r="AG48" s="531"/>
      <c r="AH48" s="531"/>
      <c r="AI48" s="531"/>
      <c r="AJ48" s="531"/>
      <c r="AK48" s="531"/>
      <c r="AL48" s="531"/>
      <c r="AM48" s="531"/>
      <c r="AN48" s="532"/>
      <c r="AO48" s="124"/>
      <c r="AP48" s="125"/>
    </row>
    <row r="49" spans="2:42">
      <c r="B49" s="124"/>
      <c r="C49" s="152"/>
      <c r="D49" s="152"/>
      <c r="E49" s="152"/>
      <c r="F49" s="542"/>
      <c r="G49" s="543"/>
      <c r="H49" s="543"/>
      <c r="I49" s="543"/>
      <c r="J49" s="543"/>
      <c r="K49" s="544"/>
      <c r="L49" s="555"/>
      <c r="M49" s="556"/>
      <c r="N49" s="556"/>
      <c r="O49" s="556"/>
      <c r="P49" s="556"/>
      <c r="Q49" s="556"/>
      <c r="R49" s="556"/>
      <c r="S49" s="556"/>
      <c r="T49" s="556"/>
      <c r="U49" s="556"/>
      <c r="V49" s="556"/>
      <c r="W49" s="556"/>
      <c r="X49" s="556"/>
      <c r="Y49" s="556"/>
      <c r="Z49" s="556"/>
      <c r="AA49" s="556"/>
      <c r="AB49" s="556"/>
      <c r="AC49" s="556"/>
      <c r="AD49" s="556"/>
      <c r="AE49" s="556"/>
      <c r="AF49" s="556"/>
      <c r="AG49" s="556"/>
      <c r="AH49" s="556"/>
      <c r="AI49" s="556"/>
      <c r="AJ49" s="556"/>
      <c r="AK49" s="556"/>
      <c r="AL49" s="556"/>
      <c r="AM49" s="556"/>
      <c r="AN49" s="557"/>
      <c r="AO49" s="124"/>
      <c r="AP49" s="125"/>
    </row>
    <row r="50" spans="2:42" ht="9" customHeight="1">
      <c r="B50" s="124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17"/>
      <c r="Q50" s="117"/>
      <c r="R50" s="117"/>
      <c r="S50" s="120"/>
      <c r="T50" s="117"/>
      <c r="U50" s="117"/>
      <c r="V50" s="117"/>
      <c r="W50" s="117"/>
      <c r="X50" s="117"/>
      <c r="Y50" s="117"/>
      <c r="Z50" s="117"/>
      <c r="AA50" s="117"/>
      <c r="AB50" s="117"/>
      <c r="AC50" s="120"/>
      <c r="AD50" s="120"/>
      <c r="AE50" s="120"/>
      <c r="AF50" s="117"/>
      <c r="AG50" s="117"/>
      <c r="AH50" s="117"/>
      <c r="AI50" s="117"/>
      <c r="AJ50" s="117"/>
      <c r="AK50" s="117"/>
      <c r="AL50" s="117"/>
      <c r="AM50" s="117"/>
      <c r="AN50" s="117"/>
      <c r="AO50" s="124"/>
      <c r="AP50" s="125"/>
    </row>
    <row r="51" spans="2:42" ht="9" customHeight="1">
      <c r="B51" s="124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17"/>
      <c r="Q51" s="117"/>
      <c r="R51" s="117"/>
      <c r="S51" s="120"/>
      <c r="T51" s="117"/>
      <c r="U51" s="117"/>
      <c r="V51" s="117"/>
      <c r="W51" s="117"/>
      <c r="X51" s="117"/>
      <c r="Y51" s="117"/>
      <c r="Z51" s="117"/>
      <c r="AA51" s="117"/>
      <c r="AB51" s="117"/>
      <c r="AC51" s="120"/>
      <c r="AD51" s="120"/>
      <c r="AE51" s="120"/>
      <c r="AF51" s="117"/>
      <c r="AG51" s="117"/>
      <c r="AH51" s="117"/>
      <c r="AI51" s="117"/>
      <c r="AJ51" s="117"/>
      <c r="AK51" s="117"/>
      <c r="AL51" s="117"/>
      <c r="AM51" s="117"/>
      <c r="AN51" s="117"/>
      <c r="AO51" s="124"/>
      <c r="AP51" s="125"/>
    </row>
    <row r="52" spans="2:42">
      <c r="B52" s="124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17"/>
      <c r="Q52" s="117"/>
      <c r="R52" s="122"/>
      <c r="S52" s="123"/>
      <c r="T52" s="123"/>
      <c r="U52" s="123"/>
      <c r="V52" s="123"/>
      <c r="W52" s="123"/>
      <c r="X52" s="123"/>
      <c r="Y52" s="505" t="s">
        <v>74</v>
      </c>
      <c r="Z52" s="505"/>
      <c r="AA52" s="505"/>
      <c r="AB52" s="505"/>
      <c r="AC52" s="506"/>
      <c r="AD52" s="506"/>
      <c r="AE52" s="506"/>
      <c r="AF52" s="127" t="s">
        <v>75</v>
      </c>
      <c r="AG52" s="506"/>
      <c r="AH52" s="506"/>
      <c r="AI52" s="506"/>
      <c r="AJ52" s="127" t="s">
        <v>76</v>
      </c>
      <c r="AK52" s="506"/>
      <c r="AL52" s="506"/>
      <c r="AM52" s="506"/>
      <c r="AN52" s="128" t="s">
        <v>77</v>
      </c>
      <c r="AO52" s="124"/>
      <c r="AP52" s="125"/>
    </row>
    <row r="53" spans="2:42">
      <c r="B53" s="124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17"/>
      <c r="Q53" s="117"/>
      <c r="R53" s="485" t="s">
        <v>128</v>
      </c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6"/>
      <c r="AG53" s="486"/>
      <c r="AH53" s="486"/>
      <c r="AI53" s="486"/>
      <c r="AJ53" s="486"/>
      <c r="AK53" s="486"/>
      <c r="AL53" s="486"/>
      <c r="AM53" s="486"/>
      <c r="AN53" s="487"/>
      <c r="AO53" s="124"/>
      <c r="AP53" s="125"/>
    </row>
    <row r="54" spans="2:42">
      <c r="B54" s="124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7"/>
      <c r="Q54" s="117"/>
      <c r="R54" s="488" t="s">
        <v>129</v>
      </c>
      <c r="S54" s="489"/>
      <c r="T54" s="489"/>
      <c r="U54" s="489"/>
      <c r="V54" s="489"/>
      <c r="W54" s="489"/>
      <c r="X54" s="489"/>
      <c r="Y54" s="489"/>
      <c r="Z54" s="489"/>
      <c r="AA54" s="489"/>
      <c r="AB54" s="489"/>
      <c r="AC54" s="489"/>
      <c r="AD54" s="489"/>
      <c r="AE54" s="489"/>
      <c r="AF54" s="489"/>
      <c r="AG54" s="489"/>
      <c r="AH54" s="489"/>
      <c r="AI54" s="489"/>
      <c r="AJ54" s="489"/>
      <c r="AK54" s="489"/>
      <c r="AL54" s="489"/>
      <c r="AM54" s="489"/>
      <c r="AN54" s="490"/>
      <c r="AO54" s="124"/>
      <c r="AP54" s="125"/>
    </row>
    <row r="55" spans="2:42">
      <c r="B55" s="124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17"/>
      <c r="Q55" s="117"/>
      <c r="R55" s="491" t="s">
        <v>84</v>
      </c>
      <c r="S55" s="492"/>
      <c r="T55" s="492"/>
      <c r="U55" s="492"/>
      <c r="V55" s="492"/>
      <c r="W55" s="492"/>
      <c r="X55" s="492">
        <f>団体名</f>
        <v>0</v>
      </c>
      <c r="Y55" s="492"/>
      <c r="Z55" s="492"/>
      <c r="AA55" s="492"/>
      <c r="AB55" s="492"/>
      <c r="AC55" s="492"/>
      <c r="AD55" s="492"/>
      <c r="AE55" s="492"/>
      <c r="AF55" s="492"/>
      <c r="AG55" s="492"/>
      <c r="AH55" s="492"/>
      <c r="AI55" s="492"/>
      <c r="AJ55" s="492"/>
      <c r="AK55" s="492"/>
      <c r="AL55" s="492"/>
      <c r="AM55" s="492"/>
      <c r="AN55" s="495"/>
      <c r="AO55" s="124"/>
      <c r="AP55" s="125"/>
    </row>
    <row r="56" spans="2:42">
      <c r="B56" s="124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17"/>
      <c r="Q56" s="117"/>
      <c r="R56" s="493"/>
      <c r="S56" s="494"/>
      <c r="T56" s="494"/>
      <c r="U56" s="494"/>
      <c r="V56" s="494"/>
      <c r="W56" s="494"/>
      <c r="X56" s="494"/>
      <c r="Y56" s="494"/>
      <c r="Z56" s="494"/>
      <c r="AA56" s="494"/>
      <c r="AB56" s="494"/>
      <c r="AC56" s="494"/>
      <c r="AD56" s="494"/>
      <c r="AE56" s="494"/>
      <c r="AF56" s="494"/>
      <c r="AG56" s="494"/>
      <c r="AH56" s="494"/>
      <c r="AI56" s="494"/>
      <c r="AJ56" s="494"/>
      <c r="AK56" s="494"/>
      <c r="AL56" s="494"/>
      <c r="AM56" s="494"/>
      <c r="AN56" s="496"/>
      <c r="AO56" s="124"/>
      <c r="AP56" s="125"/>
    </row>
    <row r="57" spans="2:42">
      <c r="B57" s="124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17"/>
      <c r="Q57" s="117"/>
      <c r="R57" s="497" t="s">
        <v>130</v>
      </c>
      <c r="S57" s="498"/>
      <c r="T57" s="498"/>
      <c r="U57" s="498"/>
      <c r="V57" s="498"/>
      <c r="W57" s="498"/>
      <c r="X57" s="503"/>
      <c r="Y57" s="469"/>
      <c r="Z57" s="469"/>
      <c r="AA57" s="469"/>
      <c r="AB57" s="469"/>
      <c r="AC57" s="501" t="s">
        <v>80</v>
      </c>
      <c r="AD57" s="469"/>
      <c r="AE57" s="469"/>
      <c r="AF57" s="469"/>
      <c r="AG57" s="469"/>
      <c r="AH57" s="469"/>
      <c r="AI57" s="469"/>
      <c r="AJ57" s="469"/>
      <c r="AK57" s="469"/>
      <c r="AL57" s="469"/>
      <c r="AM57" s="469"/>
      <c r="AN57" s="470"/>
      <c r="AO57" s="124"/>
      <c r="AP57" s="125"/>
    </row>
    <row r="58" spans="2:42">
      <c r="B58" s="12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17"/>
      <c r="Q58" s="117"/>
      <c r="R58" s="499"/>
      <c r="S58" s="500"/>
      <c r="T58" s="500"/>
      <c r="U58" s="500"/>
      <c r="V58" s="500"/>
      <c r="W58" s="500"/>
      <c r="X58" s="504"/>
      <c r="Y58" s="471"/>
      <c r="Z58" s="471"/>
      <c r="AA58" s="471"/>
      <c r="AB58" s="471"/>
      <c r="AC58" s="502"/>
      <c r="AD58" s="471"/>
      <c r="AE58" s="471"/>
      <c r="AF58" s="471"/>
      <c r="AG58" s="471"/>
      <c r="AH58" s="471"/>
      <c r="AI58" s="471"/>
      <c r="AJ58" s="471"/>
      <c r="AK58" s="471"/>
      <c r="AL58" s="471"/>
      <c r="AM58" s="471"/>
      <c r="AN58" s="472"/>
      <c r="AO58" s="124"/>
      <c r="AP58" s="125"/>
    </row>
    <row r="59" spans="2:42"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5"/>
    </row>
    <row r="60" spans="2:42"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</row>
  </sheetData>
  <sheetProtection algorithmName="SHA-512" hashValue="lNwGSAY2vlbkDX+2usXwvSaT1tUOAoy6UhRGC84NTzBAYc2rO9o25hzjCV96eQ7UTUowO/sly1HpDK1f/CYWgQ==" saltValue="s6GNDvTy+5zWyGe5sgddMg==" spinCount="100000" sheet="1" selectLockedCells="1"/>
  <mergeCells count="84">
    <mergeCell ref="AK52:AM52"/>
    <mergeCell ref="T12:AN14"/>
    <mergeCell ref="L47:AN49"/>
    <mergeCell ref="F34:K42"/>
    <mergeCell ref="L34:AB34"/>
    <mergeCell ref="AC34:AN34"/>
    <mergeCell ref="L35:AB36"/>
    <mergeCell ref="AC35:AN36"/>
    <mergeCell ref="Y32:AA33"/>
    <mergeCell ref="AB32:AB33"/>
    <mergeCell ref="X32:X33"/>
    <mergeCell ref="F23:L24"/>
    <mergeCell ref="M23:S24"/>
    <mergeCell ref="T23:Z24"/>
    <mergeCell ref="AA23:AG24"/>
    <mergeCell ref="AH23:AN24"/>
    <mergeCell ref="AC41:AN42"/>
    <mergeCell ref="F43:K45"/>
    <mergeCell ref="L43:AN45"/>
    <mergeCell ref="F46:K49"/>
    <mergeCell ref="M46:O46"/>
    <mergeCell ref="Q46:T46"/>
    <mergeCell ref="U46:AN46"/>
    <mergeCell ref="F32:K33"/>
    <mergeCell ref="L32:P33"/>
    <mergeCell ref="Q32:S33"/>
    <mergeCell ref="T32:T33"/>
    <mergeCell ref="U32:W33"/>
    <mergeCell ref="AD57:AN58"/>
    <mergeCell ref="L37:AB38"/>
    <mergeCell ref="AC37:AN38"/>
    <mergeCell ref="L39:AB40"/>
    <mergeCell ref="AC39:AN40"/>
    <mergeCell ref="L41:AB42"/>
    <mergeCell ref="R53:AN53"/>
    <mergeCell ref="R54:AN54"/>
    <mergeCell ref="R55:W56"/>
    <mergeCell ref="X55:AN56"/>
    <mergeCell ref="R57:W58"/>
    <mergeCell ref="AC57:AC58"/>
    <mergeCell ref="X57:AB58"/>
    <mergeCell ref="Y52:AB52"/>
    <mergeCell ref="AC52:AE52"/>
    <mergeCell ref="AG52:AI52"/>
    <mergeCell ref="M25:S26"/>
    <mergeCell ref="T25:Z26"/>
    <mergeCell ref="AA25:AG26"/>
    <mergeCell ref="AH25:AN26"/>
    <mergeCell ref="F27:L28"/>
    <mergeCell ref="M27:S28"/>
    <mergeCell ref="T27:Z28"/>
    <mergeCell ref="AA27:AG28"/>
    <mergeCell ref="AH27:AN28"/>
    <mergeCell ref="F25:L26"/>
    <mergeCell ref="F16:AG17"/>
    <mergeCell ref="AH16:AN17"/>
    <mergeCell ref="F22:L22"/>
    <mergeCell ref="M22:S22"/>
    <mergeCell ref="T22:Z22"/>
    <mergeCell ref="AA22:AG22"/>
    <mergeCell ref="AH22:AN22"/>
    <mergeCell ref="C3:AN4"/>
    <mergeCell ref="C5:AN5"/>
    <mergeCell ref="T10:Z11"/>
    <mergeCell ref="AA10:AG11"/>
    <mergeCell ref="AH10:AN11"/>
    <mergeCell ref="F10:S11"/>
    <mergeCell ref="F9:S9"/>
    <mergeCell ref="T9:Z9"/>
    <mergeCell ref="AA9:AG9"/>
    <mergeCell ref="AH9:AN9"/>
    <mergeCell ref="J6:L6"/>
    <mergeCell ref="M6:P6"/>
    <mergeCell ref="F6:I6"/>
    <mergeCell ref="Q6:AM6"/>
    <mergeCell ref="M12:S12"/>
    <mergeCell ref="F12:L14"/>
    <mergeCell ref="M14:S14"/>
    <mergeCell ref="AA15:AG15"/>
    <mergeCell ref="AH15:AN15"/>
    <mergeCell ref="F15:L15"/>
    <mergeCell ref="M15:S15"/>
    <mergeCell ref="T15:Z15"/>
    <mergeCell ref="M13:S13"/>
  </mergeCells>
  <phoneticPr fontId="1"/>
  <conditionalFormatting sqref="L43 M46 Q46 L47">
    <cfRule type="cellIs" dxfId="17" priority="2" operator="equal">
      <formula>0</formula>
    </cfRule>
  </conditionalFormatting>
  <conditionalFormatting sqref="M23:AN28">
    <cfRule type="cellIs" dxfId="16" priority="11" operator="equal">
      <formula>0</formula>
    </cfRule>
  </conditionalFormatting>
  <conditionalFormatting sqref="Q32 U32 Y32">
    <cfRule type="cellIs" dxfId="15" priority="3" operator="equal">
      <formula>0</formula>
    </cfRule>
  </conditionalFormatting>
  <conditionalFormatting sqref="AA15 L35 AC35 L37 AC37 L39 AC39 L41 AC41">
    <cfRule type="cellIs" dxfId="14" priority="4" operator="equal">
      <formula>0</formula>
    </cfRule>
  </conditionalFormatting>
  <conditionalFormatting sqref="AA10:AG11">
    <cfRule type="cellIs" dxfId="13" priority="14" operator="equal">
      <formula>0</formula>
    </cfRule>
  </conditionalFormatting>
  <conditionalFormatting sqref="AC52:AE52 AG52:AI52 AK52:AM52 X57:AB58 AD57:AN58">
    <cfRule type="cellIs" dxfId="12" priority="7" operator="equal">
      <formula>0</formula>
    </cfRule>
  </conditionalFormatting>
  <dataValidations count="5">
    <dataValidation type="custom" operator="lessThanOrEqual" allowBlank="1" showInputMessage="1" showErrorMessage="1" error="領収書金額欄の合計が、納入金額合計を越えています" sqref="M25:AN26" xr:uid="{00000000-0002-0000-0300-000000000000}">
      <formula1>SUM($M$25:$AH$25)&lt;=$AH$16</formula1>
    </dataValidation>
    <dataValidation type="textLength" operator="equal" allowBlank="1" showInputMessage="1" showErrorMessage="1" sqref="M46" xr:uid="{B843C99A-4827-4D4B-B415-3BC48F9DB27C}">
      <formula1>3</formula1>
    </dataValidation>
    <dataValidation type="textLength" operator="equal" allowBlank="1" showInputMessage="1" showErrorMessage="1" sqref="Q46" xr:uid="{F64EDE33-2A9B-41EE-AB5D-211695AF94B4}">
      <formula1>4</formula1>
    </dataValidation>
    <dataValidation imeMode="halfAlpha" allowBlank="1" showInputMessage="1" showErrorMessage="1" sqref="AC35:AN42" xr:uid="{334F28B0-45CE-48CD-9208-83E9580CBC20}"/>
    <dataValidation type="whole" operator="greaterThanOrEqual" allowBlank="1" showInputMessage="1" showErrorMessage="1" sqref="AA15" xr:uid="{00000000-0002-0000-0300-000003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C67"/>
  <sheetViews>
    <sheetView showGridLines="0" showRowColHeaders="0" zoomScale="110" zoomScaleNormal="110" workbookViewId="0">
      <selection activeCell="D11" sqref="D11"/>
    </sheetView>
  </sheetViews>
  <sheetFormatPr defaultColWidth="9" defaultRowHeight="12.95"/>
  <cols>
    <col min="1" max="2" width="2.85546875" style="42" customWidth="1"/>
    <col min="3" max="3" width="4" style="42" customWidth="1"/>
    <col min="4" max="4" width="10.140625" style="42" customWidth="1"/>
    <col min="5" max="5" width="8.5703125" style="42" customWidth="1"/>
    <col min="6" max="6" width="14.5703125" style="42" customWidth="1"/>
    <col min="7" max="7" width="4.85546875" style="42" bestFit="1" customWidth="1"/>
    <col min="8" max="8" width="10.140625" style="42" customWidth="1"/>
    <col min="9" max="9" width="8.5703125" style="42" customWidth="1"/>
    <col min="10" max="10" width="14.5703125" style="42" customWidth="1"/>
    <col min="11" max="11" width="5.5703125" style="42" bestFit="1" customWidth="1"/>
    <col min="12" max="12" width="10.140625" style="42" customWidth="1"/>
    <col min="13" max="13" width="8.5703125" style="42" customWidth="1"/>
    <col min="14" max="14" width="14.5703125" style="42" customWidth="1"/>
    <col min="15" max="15" width="5.42578125" style="42" bestFit="1" customWidth="1"/>
    <col min="16" max="16" width="10.140625" style="42" customWidth="1"/>
    <col min="17" max="17" width="8.5703125" style="42" customWidth="1"/>
    <col min="18" max="18" width="14.5703125" style="42" customWidth="1"/>
    <col min="19" max="20" width="2.42578125" style="42" customWidth="1"/>
    <col min="21" max="21" width="4.5703125" style="42" customWidth="1"/>
    <col min="22" max="27" width="4.5703125" style="42" hidden="1" customWidth="1"/>
    <col min="28" max="29" width="4.85546875" style="42" hidden="1" customWidth="1"/>
    <col min="30" max="31" width="9" style="42" customWidth="1"/>
    <col min="32" max="16384" width="9" style="42"/>
  </cols>
  <sheetData>
    <row r="2" spans="2:29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2:29" ht="24" customHeight="1">
      <c r="B3" s="90"/>
      <c r="C3" s="580" t="s">
        <v>131</v>
      </c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90"/>
      <c r="T3" s="89"/>
    </row>
    <row r="4" spans="2:29">
      <c r="B4" s="90"/>
      <c r="S4" s="90"/>
      <c r="T4" s="89"/>
    </row>
    <row r="5" spans="2:29" ht="30" customHeight="1">
      <c r="B5" s="90"/>
      <c r="C5" s="581" t="s">
        <v>132</v>
      </c>
      <c r="D5" s="582"/>
      <c r="E5" s="583" t="str">
        <f>県名</f>
        <v>（選択してください）</v>
      </c>
      <c r="F5" s="584"/>
      <c r="G5" s="584"/>
      <c r="H5" s="584"/>
      <c r="I5" s="584"/>
      <c r="J5" s="581" t="s">
        <v>133</v>
      </c>
      <c r="K5" s="582"/>
      <c r="L5" s="583" t="str">
        <f>部門</f>
        <v>（選択してください）</v>
      </c>
      <c r="M5" s="584"/>
      <c r="N5" s="584"/>
      <c r="O5" s="585"/>
      <c r="P5" s="43" t="s">
        <v>134</v>
      </c>
      <c r="Q5" s="44"/>
      <c r="R5" s="45"/>
      <c r="S5" s="90"/>
      <c r="T5" s="89"/>
    </row>
    <row r="6" spans="2:29" ht="17.25" customHeight="1">
      <c r="B6" s="90"/>
      <c r="C6" s="587" t="s">
        <v>135</v>
      </c>
      <c r="D6" s="588"/>
      <c r="E6" s="589">
        <f>団体名よみ</f>
        <v>0</v>
      </c>
      <c r="F6" s="590"/>
      <c r="G6" s="590"/>
      <c r="H6" s="590"/>
      <c r="I6" s="590"/>
      <c r="J6" s="590"/>
      <c r="K6" s="590"/>
      <c r="L6" s="590"/>
      <c r="M6" s="590"/>
      <c r="N6" s="590"/>
      <c r="O6" s="591"/>
      <c r="P6" s="46" t="s">
        <v>26</v>
      </c>
      <c r="Q6" s="47"/>
      <c r="R6" s="48"/>
      <c r="S6" s="90"/>
      <c r="T6" s="89"/>
    </row>
    <row r="7" spans="2:29" ht="45.75" customHeight="1">
      <c r="B7" s="90"/>
      <c r="C7" s="592" t="s">
        <v>136</v>
      </c>
      <c r="D7" s="593"/>
      <c r="E7" s="594">
        <f>団体名</f>
        <v>0</v>
      </c>
      <c r="F7" s="595"/>
      <c r="G7" s="595"/>
      <c r="H7" s="595"/>
      <c r="I7" s="595"/>
      <c r="J7" s="595"/>
      <c r="K7" s="595"/>
      <c r="L7" s="595"/>
      <c r="M7" s="595"/>
      <c r="N7" s="595"/>
      <c r="O7" s="596"/>
      <c r="P7" s="49"/>
      <c r="Q7" s="54">
        <f>出演順</f>
        <v>0</v>
      </c>
      <c r="R7" s="50"/>
      <c r="S7" s="90"/>
      <c r="T7" s="89"/>
    </row>
    <row r="8" spans="2:29" ht="14.25" customHeight="1">
      <c r="B8" s="90"/>
      <c r="S8" s="90"/>
      <c r="T8" s="89"/>
    </row>
    <row r="9" spans="2:29" ht="20.100000000000001" customHeight="1">
      <c r="B9" s="90"/>
      <c r="C9" s="586" t="s">
        <v>137</v>
      </c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90"/>
      <c r="T9" s="89"/>
    </row>
    <row r="10" spans="2:29" ht="20.100000000000001" customHeight="1">
      <c r="B10" s="90"/>
      <c r="C10" s="55" t="s">
        <v>138</v>
      </c>
      <c r="D10" s="56" t="s">
        <v>139</v>
      </c>
      <c r="E10" s="56" t="s">
        <v>140</v>
      </c>
      <c r="F10" s="57" t="s">
        <v>141</v>
      </c>
      <c r="G10" s="55" t="s">
        <v>138</v>
      </c>
      <c r="H10" s="56" t="s">
        <v>139</v>
      </c>
      <c r="I10" s="56" t="s">
        <v>140</v>
      </c>
      <c r="J10" s="57" t="s">
        <v>141</v>
      </c>
      <c r="K10" s="55" t="s">
        <v>138</v>
      </c>
      <c r="L10" s="56" t="s">
        <v>139</v>
      </c>
      <c r="M10" s="56" t="s">
        <v>140</v>
      </c>
      <c r="N10" s="57" t="s">
        <v>141</v>
      </c>
      <c r="O10" s="55" t="s">
        <v>138</v>
      </c>
      <c r="P10" s="56" t="s">
        <v>139</v>
      </c>
      <c r="Q10" s="56" t="s">
        <v>140</v>
      </c>
      <c r="R10" s="57" t="s">
        <v>141</v>
      </c>
      <c r="S10" s="90"/>
      <c r="T10" s="89"/>
    </row>
    <row r="11" spans="2:29" ht="24" customHeight="1">
      <c r="B11" s="90"/>
      <c r="C11" s="58">
        <v>1</v>
      </c>
      <c r="D11" s="68"/>
      <c r="E11" s="69"/>
      <c r="F11" s="70"/>
      <c r="G11" s="60">
        <f>C11+50</f>
        <v>51</v>
      </c>
      <c r="H11" s="68"/>
      <c r="I11" s="81"/>
      <c r="J11" s="70"/>
      <c r="K11" s="60">
        <f>G11+50</f>
        <v>101</v>
      </c>
      <c r="L11" s="85"/>
      <c r="M11" s="69"/>
      <c r="N11" s="70"/>
      <c r="O11" s="60">
        <f>K11+50</f>
        <v>151</v>
      </c>
      <c r="P11" s="85"/>
      <c r="Q11" s="69"/>
      <c r="R11" s="70"/>
      <c r="S11" s="90"/>
      <c r="T11" s="89"/>
      <c r="V11" s="51" t="s">
        <v>27</v>
      </c>
      <c r="W11" s="51" t="s">
        <v>142</v>
      </c>
      <c r="X11" s="51" t="s">
        <v>143</v>
      </c>
      <c r="Y11" s="51" t="s">
        <v>144</v>
      </c>
      <c r="Z11" s="51" t="s">
        <v>145</v>
      </c>
      <c r="AA11" s="42" t="s">
        <v>146</v>
      </c>
      <c r="AB11" s="42" t="s">
        <v>147</v>
      </c>
      <c r="AC11" s="42" t="s">
        <v>148</v>
      </c>
    </row>
    <row r="12" spans="2:29" ht="24" customHeight="1">
      <c r="B12" s="90"/>
      <c r="C12" s="61">
        <v>2</v>
      </c>
      <c r="D12" s="71"/>
      <c r="E12" s="72"/>
      <c r="F12" s="76"/>
      <c r="G12" s="62">
        <f t="shared" ref="G12:G60" si="0">C12+50</f>
        <v>52</v>
      </c>
      <c r="H12" s="73"/>
      <c r="I12" s="75"/>
      <c r="J12" s="76"/>
      <c r="K12" s="62">
        <f t="shared" ref="K12:K60" si="1">G12+50</f>
        <v>102</v>
      </c>
      <c r="L12" s="83"/>
      <c r="M12" s="72"/>
      <c r="N12" s="76"/>
      <c r="O12" s="62">
        <f t="shared" ref="O12:O60" si="2">K12+50</f>
        <v>152</v>
      </c>
      <c r="P12" s="83"/>
      <c r="Q12" s="72"/>
      <c r="R12" s="76"/>
      <c r="S12" s="90"/>
      <c r="T12" s="89"/>
      <c r="V12" s="140">
        <f>COUNTIF($F$11:$F$60,"演奏者")</f>
        <v>0</v>
      </c>
      <c r="W12" s="140">
        <f>COUNTIF($F$11:$F$60,"指揮者")</f>
        <v>0</v>
      </c>
      <c r="X12" s="140">
        <f>COUNTIF($F$11:$F$60,"副指揮者")</f>
        <v>0</v>
      </c>
      <c r="Y12" s="140">
        <f>COUNTIF($F$11:$F$60,"DM")</f>
        <v>0</v>
      </c>
      <c r="Z12" s="140">
        <f>COUNTIF($F$11:$F$60,"SDM")</f>
        <v>0</v>
      </c>
      <c r="AA12" s="140">
        <f>COUNTIF($F$11:$F$60,"運搬補助員")</f>
        <v>0</v>
      </c>
      <c r="AB12" s="140">
        <f>COUNTIF($F$11:$F$60,"引率者(誘導経路に入る)")</f>
        <v>0</v>
      </c>
      <c r="AC12" s="140">
        <f>COUNTIF($F$11:$F$60,"引率者(誘導経路に入らない)")</f>
        <v>0</v>
      </c>
    </row>
    <row r="13" spans="2:29" ht="24" customHeight="1">
      <c r="B13" s="90"/>
      <c r="C13" s="61">
        <f>C12+1</f>
        <v>3</v>
      </c>
      <c r="D13" s="71"/>
      <c r="E13" s="72"/>
      <c r="F13" s="76"/>
      <c r="G13" s="62">
        <f t="shared" si="0"/>
        <v>53</v>
      </c>
      <c r="H13" s="73"/>
      <c r="I13" s="75"/>
      <c r="J13" s="76"/>
      <c r="K13" s="62">
        <f t="shared" si="1"/>
        <v>103</v>
      </c>
      <c r="L13" s="83"/>
      <c r="M13" s="72"/>
      <c r="N13" s="76"/>
      <c r="O13" s="62">
        <f t="shared" si="2"/>
        <v>153</v>
      </c>
      <c r="P13" s="83"/>
      <c r="Q13" s="72"/>
      <c r="R13" s="76"/>
      <c r="S13" s="90"/>
      <c r="T13" s="89"/>
      <c r="V13" s="140">
        <f>COUNTIF($J$11:$J$60,"演奏者")</f>
        <v>0</v>
      </c>
      <c r="W13" s="140">
        <f>COUNTIF($J$11:$J$60,"指揮者")</f>
        <v>0</v>
      </c>
      <c r="X13" s="140">
        <f>COUNTIF($J$11:$J$60,"副指揮者")</f>
        <v>0</v>
      </c>
      <c r="Y13" s="140">
        <f>COUNTIF($J$11:$J$60,"DM")</f>
        <v>0</v>
      </c>
      <c r="Z13" s="140">
        <f>COUNTIF($J$11:$J$60,"SDM")</f>
        <v>0</v>
      </c>
      <c r="AA13" s="140">
        <f>COUNTIF($J$11:$J$60,"運搬補助員")</f>
        <v>0</v>
      </c>
      <c r="AB13" s="140">
        <f>COUNTIF($J$11:$J$60,"引率者(誘導経路に入る)")</f>
        <v>0</v>
      </c>
      <c r="AC13" s="140">
        <f>COUNTIF($J$11:$J$60,"引率者(誘導経路に入らない)")</f>
        <v>0</v>
      </c>
    </row>
    <row r="14" spans="2:29" ht="24" customHeight="1">
      <c r="B14" s="90"/>
      <c r="C14" s="61">
        <f t="shared" ref="C14:C60" si="3">C13+1</f>
        <v>4</v>
      </c>
      <c r="D14" s="71"/>
      <c r="E14" s="72"/>
      <c r="F14" s="76"/>
      <c r="G14" s="62">
        <f t="shared" si="0"/>
        <v>54</v>
      </c>
      <c r="H14" s="73"/>
      <c r="I14" s="75"/>
      <c r="J14" s="76"/>
      <c r="K14" s="62">
        <f t="shared" si="1"/>
        <v>104</v>
      </c>
      <c r="L14" s="83"/>
      <c r="M14" s="72"/>
      <c r="N14" s="76"/>
      <c r="O14" s="62">
        <f t="shared" si="2"/>
        <v>154</v>
      </c>
      <c r="P14" s="83"/>
      <c r="Q14" s="72"/>
      <c r="R14" s="76"/>
      <c r="S14" s="90"/>
      <c r="T14" s="89"/>
      <c r="V14" s="140">
        <f>COUNTIF($N$11:$N$60,"演奏者")</f>
        <v>0</v>
      </c>
      <c r="W14" s="140">
        <f>COUNTIF($N$11:$N$60,"指揮者")</f>
        <v>0</v>
      </c>
      <c r="X14" s="140">
        <f>COUNTIF($N$11:$N$60,"副指揮者")</f>
        <v>0</v>
      </c>
      <c r="Y14" s="140">
        <f>COUNTIF($N$11:$N$60,"DM")</f>
        <v>0</v>
      </c>
      <c r="Z14" s="140">
        <f>COUNTIF($N$11:$N$60,"SDM")</f>
        <v>0</v>
      </c>
      <c r="AA14" s="140">
        <f>COUNTIF($N$11:$N$60,"運搬補助員")</f>
        <v>0</v>
      </c>
      <c r="AB14" s="140">
        <f>COUNTIF($N$11:$N$60,"引率者(誘導経路に入る)")</f>
        <v>0</v>
      </c>
      <c r="AC14" s="140">
        <f>COUNTIF($N$11:$N$60,"引率者(誘導経路に入らない)")</f>
        <v>0</v>
      </c>
    </row>
    <row r="15" spans="2:29" ht="24" customHeight="1">
      <c r="B15" s="90"/>
      <c r="C15" s="61">
        <f t="shared" si="3"/>
        <v>5</v>
      </c>
      <c r="D15" s="71"/>
      <c r="E15" s="72"/>
      <c r="F15" s="76"/>
      <c r="G15" s="62">
        <f t="shared" si="0"/>
        <v>55</v>
      </c>
      <c r="H15" s="73"/>
      <c r="I15" s="75"/>
      <c r="J15" s="76"/>
      <c r="K15" s="62">
        <f t="shared" si="1"/>
        <v>105</v>
      </c>
      <c r="L15" s="83"/>
      <c r="M15" s="72"/>
      <c r="N15" s="76"/>
      <c r="O15" s="62">
        <f t="shared" si="2"/>
        <v>155</v>
      </c>
      <c r="P15" s="83"/>
      <c r="Q15" s="72"/>
      <c r="R15" s="76"/>
      <c r="S15" s="90"/>
      <c r="T15" s="89"/>
      <c r="V15" s="140">
        <f>COUNTIF($R$11:$R$60,"演奏者")</f>
        <v>0</v>
      </c>
      <c r="W15" s="140">
        <f>COUNTIF($R$11:$R$60,"指揮者")</f>
        <v>0</v>
      </c>
      <c r="X15" s="140">
        <f>COUNTIF($R$11:$R$60,"副指揮者")</f>
        <v>0</v>
      </c>
      <c r="Y15" s="140">
        <f>COUNTIF($R$11:$R$60,"DM")</f>
        <v>0</v>
      </c>
      <c r="Z15" s="140">
        <f>COUNTIF($R$11:$R$60,"SDM")</f>
        <v>0</v>
      </c>
      <c r="AA15" s="140">
        <f>COUNTIF($R$11:$R$60,"運搬補助員")</f>
        <v>0</v>
      </c>
      <c r="AB15" s="140">
        <f>COUNTIF($R$11:$R$60,"引率者(誘導経路に入る)")</f>
        <v>0</v>
      </c>
      <c r="AC15" s="140">
        <f>COUNTIF($R$11:$R$60,"引率者(誘導経路に入らない)")</f>
        <v>0</v>
      </c>
    </row>
    <row r="16" spans="2:29" ht="24" customHeight="1">
      <c r="B16" s="90"/>
      <c r="C16" s="61">
        <f t="shared" si="3"/>
        <v>6</v>
      </c>
      <c r="D16" s="71"/>
      <c r="E16" s="72"/>
      <c r="F16" s="76"/>
      <c r="G16" s="62">
        <f t="shared" si="0"/>
        <v>56</v>
      </c>
      <c r="H16" s="73"/>
      <c r="I16" s="75"/>
      <c r="J16" s="76"/>
      <c r="K16" s="62">
        <f t="shared" si="1"/>
        <v>106</v>
      </c>
      <c r="L16" s="83"/>
      <c r="M16" s="72"/>
      <c r="N16" s="76"/>
      <c r="O16" s="62">
        <f t="shared" si="2"/>
        <v>156</v>
      </c>
      <c r="P16" s="83"/>
      <c r="Q16" s="72"/>
      <c r="R16" s="76"/>
      <c r="S16" s="90"/>
      <c r="T16" s="89"/>
      <c r="V16" s="51"/>
      <c r="W16" s="51"/>
      <c r="X16" s="51"/>
      <c r="Y16" s="51"/>
      <c r="Z16" s="51"/>
    </row>
    <row r="17" spans="2:29" ht="24" customHeight="1">
      <c r="B17" s="90"/>
      <c r="C17" s="61">
        <f t="shared" si="3"/>
        <v>7</v>
      </c>
      <c r="D17" s="71"/>
      <c r="E17" s="72"/>
      <c r="F17" s="76"/>
      <c r="G17" s="62">
        <f t="shared" si="0"/>
        <v>57</v>
      </c>
      <c r="H17" s="82"/>
      <c r="I17" s="75"/>
      <c r="J17" s="76"/>
      <c r="K17" s="62">
        <f t="shared" si="1"/>
        <v>107</v>
      </c>
      <c r="L17" s="83"/>
      <c r="M17" s="72"/>
      <c r="N17" s="76"/>
      <c r="O17" s="62">
        <f t="shared" si="2"/>
        <v>157</v>
      </c>
      <c r="P17" s="83"/>
      <c r="Q17" s="72"/>
      <c r="R17" s="76"/>
      <c r="S17" s="90"/>
      <c r="T17" s="89"/>
      <c r="V17" s="140">
        <f t="shared" ref="V17:AC17" si="4">SUM(V11:V15)</f>
        <v>0</v>
      </c>
      <c r="W17" s="140">
        <f t="shared" si="4"/>
        <v>0</v>
      </c>
      <c r="X17" s="140">
        <f t="shared" si="4"/>
        <v>0</v>
      </c>
      <c r="Y17" s="140">
        <f t="shared" si="4"/>
        <v>0</v>
      </c>
      <c r="Z17" s="140">
        <f t="shared" si="4"/>
        <v>0</v>
      </c>
      <c r="AA17" s="140">
        <f t="shared" si="4"/>
        <v>0</v>
      </c>
      <c r="AB17" s="140">
        <f t="shared" si="4"/>
        <v>0</v>
      </c>
      <c r="AC17" s="140">
        <f t="shared" si="4"/>
        <v>0</v>
      </c>
    </row>
    <row r="18" spans="2:29" ht="24" customHeight="1">
      <c r="B18" s="90"/>
      <c r="C18" s="61">
        <f t="shared" si="3"/>
        <v>8</v>
      </c>
      <c r="D18" s="71"/>
      <c r="E18" s="72"/>
      <c r="F18" s="76"/>
      <c r="G18" s="62">
        <f t="shared" si="0"/>
        <v>58</v>
      </c>
      <c r="H18" s="82"/>
      <c r="I18" s="75"/>
      <c r="J18" s="76"/>
      <c r="K18" s="62">
        <f t="shared" si="1"/>
        <v>108</v>
      </c>
      <c r="L18" s="83"/>
      <c r="M18" s="72"/>
      <c r="N18" s="76"/>
      <c r="O18" s="62">
        <f t="shared" si="2"/>
        <v>158</v>
      </c>
      <c r="P18" s="83"/>
      <c r="Q18" s="72"/>
      <c r="R18" s="76"/>
      <c r="S18" s="90"/>
      <c r="T18" s="89"/>
      <c r="V18" s="579">
        <f>V17</f>
        <v>0</v>
      </c>
      <c r="W18" s="579"/>
      <c r="AA18" s="579">
        <f>SUM(AA17:AB17)</f>
        <v>0</v>
      </c>
      <c r="AB18" s="579"/>
    </row>
    <row r="19" spans="2:29" ht="24" customHeight="1">
      <c r="B19" s="90"/>
      <c r="C19" s="61">
        <f t="shared" si="3"/>
        <v>9</v>
      </c>
      <c r="D19" s="71"/>
      <c r="E19" s="72"/>
      <c r="F19" s="76"/>
      <c r="G19" s="62">
        <f t="shared" si="0"/>
        <v>59</v>
      </c>
      <c r="H19" s="82"/>
      <c r="I19" s="75"/>
      <c r="J19" s="76"/>
      <c r="K19" s="62">
        <f t="shared" si="1"/>
        <v>109</v>
      </c>
      <c r="L19" s="83"/>
      <c r="M19" s="72"/>
      <c r="N19" s="76"/>
      <c r="O19" s="62">
        <f t="shared" si="2"/>
        <v>159</v>
      </c>
      <c r="P19" s="83"/>
      <c r="Q19" s="72"/>
      <c r="R19" s="76"/>
      <c r="S19" s="90"/>
      <c r="T19" s="89"/>
    </row>
    <row r="20" spans="2:29" ht="24" customHeight="1">
      <c r="B20" s="90"/>
      <c r="C20" s="61">
        <f t="shared" si="3"/>
        <v>10</v>
      </c>
      <c r="D20" s="71"/>
      <c r="E20" s="72"/>
      <c r="F20" s="76"/>
      <c r="G20" s="62">
        <f t="shared" si="0"/>
        <v>60</v>
      </c>
      <c r="H20" s="82"/>
      <c r="I20" s="75"/>
      <c r="J20" s="76"/>
      <c r="K20" s="62">
        <f t="shared" si="1"/>
        <v>110</v>
      </c>
      <c r="L20" s="83"/>
      <c r="M20" s="72"/>
      <c r="N20" s="76"/>
      <c r="O20" s="62">
        <f t="shared" si="2"/>
        <v>160</v>
      </c>
      <c r="P20" s="83"/>
      <c r="Q20" s="72"/>
      <c r="R20" s="76"/>
      <c r="S20" s="90"/>
      <c r="T20" s="89"/>
    </row>
    <row r="21" spans="2:29" ht="24" customHeight="1">
      <c r="B21" s="90"/>
      <c r="C21" s="61">
        <f t="shared" si="3"/>
        <v>11</v>
      </c>
      <c r="D21" s="71"/>
      <c r="E21" s="72"/>
      <c r="F21" s="76"/>
      <c r="G21" s="62">
        <f t="shared" si="0"/>
        <v>61</v>
      </c>
      <c r="H21" s="82"/>
      <c r="I21" s="75"/>
      <c r="J21" s="76"/>
      <c r="K21" s="62">
        <f t="shared" si="1"/>
        <v>111</v>
      </c>
      <c r="L21" s="83"/>
      <c r="M21" s="72"/>
      <c r="N21" s="76"/>
      <c r="O21" s="62">
        <f t="shared" si="2"/>
        <v>161</v>
      </c>
      <c r="P21" s="83"/>
      <c r="Q21" s="72"/>
      <c r="R21" s="76"/>
      <c r="S21" s="90"/>
      <c r="T21" s="89"/>
    </row>
    <row r="22" spans="2:29" ht="24" customHeight="1">
      <c r="B22" s="90"/>
      <c r="C22" s="61">
        <f t="shared" si="3"/>
        <v>12</v>
      </c>
      <c r="D22" s="71"/>
      <c r="E22" s="72"/>
      <c r="F22" s="76"/>
      <c r="G22" s="62">
        <f t="shared" si="0"/>
        <v>62</v>
      </c>
      <c r="H22" s="82"/>
      <c r="I22" s="75"/>
      <c r="J22" s="76"/>
      <c r="K22" s="62">
        <f t="shared" si="1"/>
        <v>112</v>
      </c>
      <c r="L22" s="83"/>
      <c r="M22" s="72"/>
      <c r="N22" s="76"/>
      <c r="O22" s="62">
        <f t="shared" si="2"/>
        <v>162</v>
      </c>
      <c r="P22" s="83"/>
      <c r="Q22" s="72"/>
      <c r="R22" s="76"/>
      <c r="S22" s="90"/>
      <c r="T22" s="89"/>
    </row>
    <row r="23" spans="2:29" ht="24" customHeight="1">
      <c r="B23" s="90"/>
      <c r="C23" s="61">
        <f t="shared" si="3"/>
        <v>13</v>
      </c>
      <c r="D23" s="71"/>
      <c r="E23" s="72"/>
      <c r="F23" s="76"/>
      <c r="G23" s="62">
        <f t="shared" si="0"/>
        <v>63</v>
      </c>
      <c r="H23" s="83"/>
      <c r="I23" s="72"/>
      <c r="J23" s="76"/>
      <c r="K23" s="62">
        <f t="shared" si="1"/>
        <v>113</v>
      </c>
      <c r="L23" s="83"/>
      <c r="M23" s="72"/>
      <c r="N23" s="76"/>
      <c r="O23" s="62">
        <f t="shared" si="2"/>
        <v>163</v>
      </c>
      <c r="P23" s="83"/>
      <c r="Q23" s="72"/>
      <c r="R23" s="76"/>
      <c r="S23" s="90"/>
      <c r="T23" s="89"/>
    </row>
    <row r="24" spans="2:29" ht="24" customHeight="1">
      <c r="B24" s="90"/>
      <c r="C24" s="61">
        <f t="shared" si="3"/>
        <v>14</v>
      </c>
      <c r="D24" s="71"/>
      <c r="E24" s="72"/>
      <c r="F24" s="76"/>
      <c r="G24" s="62">
        <f t="shared" si="0"/>
        <v>64</v>
      </c>
      <c r="H24" s="83"/>
      <c r="I24" s="72"/>
      <c r="J24" s="76"/>
      <c r="K24" s="62">
        <f t="shared" si="1"/>
        <v>114</v>
      </c>
      <c r="L24" s="83"/>
      <c r="M24" s="72"/>
      <c r="N24" s="76"/>
      <c r="O24" s="62">
        <f t="shared" si="2"/>
        <v>164</v>
      </c>
      <c r="P24" s="83"/>
      <c r="Q24" s="72"/>
      <c r="R24" s="76"/>
      <c r="S24" s="90"/>
      <c r="T24" s="89"/>
    </row>
    <row r="25" spans="2:29" ht="24" customHeight="1">
      <c r="B25" s="90"/>
      <c r="C25" s="61">
        <f t="shared" si="3"/>
        <v>15</v>
      </c>
      <c r="D25" s="71"/>
      <c r="E25" s="72"/>
      <c r="F25" s="76"/>
      <c r="G25" s="62">
        <f t="shared" si="0"/>
        <v>65</v>
      </c>
      <c r="H25" s="83"/>
      <c r="I25" s="72"/>
      <c r="J25" s="76"/>
      <c r="K25" s="62">
        <f t="shared" si="1"/>
        <v>115</v>
      </c>
      <c r="L25" s="83"/>
      <c r="M25" s="72"/>
      <c r="N25" s="76"/>
      <c r="O25" s="62">
        <f t="shared" si="2"/>
        <v>165</v>
      </c>
      <c r="P25" s="83"/>
      <c r="Q25" s="72"/>
      <c r="R25" s="76"/>
      <c r="S25" s="90"/>
      <c r="T25" s="89"/>
    </row>
    <row r="26" spans="2:29" ht="24" customHeight="1">
      <c r="B26" s="90"/>
      <c r="C26" s="63">
        <f t="shared" si="3"/>
        <v>16</v>
      </c>
      <c r="D26" s="73"/>
      <c r="E26" s="74"/>
      <c r="F26" s="76"/>
      <c r="G26" s="62">
        <f t="shared" si="0"/>
        <v>66</v>
      </c>
      <c r="H26" s="83"/>
      <c r="I26" s="72"/>
      <c r="J26" s="76"/>
      <c r="K26" s="62">
        <f t="shared" si="1"/>
        <v>116</v>
      </c>
      <c r="L26" s="83"/>
      <c r="M26" s="72"/>
      <c r="N26" s="76"/>
      <c r="O26" s="62">
        <f t="shared" si="2"/>
        <v>166</v>
      </c>
      <c r="P26" s="83"/>
      <c r="Q26" s="72"/>
      <c r="R26" s="76"/>
      <c r="S26" s="90"/>
      <c r="T26" s="89"/>
    </row>
    <row r="27" spans="2:29" ht="24" customHeight="1">
      <c r="B27" s="90"/>
      <c r="C27" s="61">
        <f t="shared" si="3"/>
        <v>17</v>
      </c>
      <c r="D27" s="71"/>
      <c r="E27" s="72"/>
      <c r="F27" s="76"/>
      <c r="G27" s="62">
        <f t="shared" si="0"/>
        <v>67</v>
      </c>
      <c r="H27" s="83"/>
      <c r="I27" s="72"/>
      <c r="J27" s="76"/>
      <c r="K27" s="62">
        <f t="shared" si="1"/>
        <v>117</v>
      </c>
      <c r="L27" s="83"/>
      <c r="M27" s="72"/>
      <c r="N27" s="76"/>
      <c r="O27" s="62">
        <f t="shared" si="2"/>
        <v>167</v>
      </c>
      <c r="P27" s="83"/>
      <c r="Q27" s="72"/>
      <c r="R27" s="76"/>
      <c r="S27" s="90"/>
      <c r="T27" s="89"/>
    </row>
    <row r="28" spans="2:29" ht="24" customHeight="1">
      <c r="B28" s="90"/>
      <c r="C28" s="61">
        <f t="shared" si="3"/>
        <v>18</v>
      </c>
      <c r="D28" s="71"/>
      <c r="E28" s="72"/>
      <c r="F28" s="76"/>
      <c r="G28" s="62">
        <f t="shared" si="0"/>
        <v>68</v>
      </c>
      <c r="H28" s="83"/>
      <c r="I28" s="72"/>
      <c r="J28" s="76"/>
      <c r="K28" s="62">
        <f t="shared" si="1"/>
        <v>118</v>
      </c>
      <c r="L28" s="83"/>
      <c r="M28" s="72"/>
      <c r="N28" s="76"/>
      <c r="O28" s="62">
        <f t="shared" si="2"/>
        <v>168</v>
      </c>
      <c r="P28" s="83"/>
      <c r="Q28" s="72"/>
      <c r="R28" s="76"/>
      <c r="S28" s="90"/>
      <c r="T28" s="89"/>
    </row>
    <row r="29" spans="2:29" ht="24" customHeight="1">
      <c r="B29" s="90"/>
      <c r="C29" s="61">
        <f t="shared" si="3"/>
        <v>19</v>
      </c>
      <c r="D29" s="71"/>
      <c r="E29" s="72"/>
      <c r="F29" s="76"/>
      <c r="G29" s="62">
        <f t="shared" si="0"/>
        <v>69</v>
      </c>
      <c r="H29" s="83"/>
      <c r="I29" s="72"/>
      <c r="J29" s="76"/>
      <c r="K29" s="62">
        <f t="shared" si="1"/>
        <v>119</v>
      </c>
      <c r="L29" s="83"/>
      <c r="M29" s="72"/>
      <c r="N29" s="76"/>
      <c r="O29" s="62">
        <f t="shared" si="2"/>
        <v>169</v>
      </c>
      <c r="P29" s="83"/>
      <c r="Q29" s="72"/>
      <c r="R29" s="76"/>
      <c r="S29" s="90"/>
      <c r="T29" s="89"/>
    </row>
    <row r="30" spans="2:29" ht="24" customHeight="1">
      <c r="B30" s="90"/>
      <c r="C30" s="61">
        <f t="shared" si="3"/>
        <v>20</v>
      </c>
      <c r="D30" s="71"/>
      <c r="E30" s="72"/>
      <c r="F30" s="76"/>
      <c r="G30" s="62">
        <f t="shared" si="0"/>
        <v>70</v>
      </c>
      <c r="H30" s="83"/>
      <c r="I30" s="72"/>
      <c r="J30" s="76"/>
      <c r="K30" s="62">
        <f t="shared" si="1"/>
        <v>120</v>
      </c>
      <c r="L30" s="83"/>
      <c r="M30" s="72"/>
      <c r="N30" s="76"/>
      <c r="O30" s="62">
        <f t="shared" si="2"/>
        <v>170</v>
      </c>
      <c r="P30" s="83"/>
      <c r="Q30" s="72"/>
      <c r="R30" s="76"/>
      <c r="S30" s="90"/>
      <c r="T30" s="89"/>
    </row>
    <row r="31" spans="2:29" ht="24" customHeight="1">
      <c r="B31" s="90"/>
      <c r="C31" s="61">
        <f t="shared" si="3"/>
        <v>21</v>
      </c>
      <c r="D31" s="71"/>
      <c r="E31" s="72"/>
      <c r="F31" s="76"/>
      <c r="G31" s="62">
        <f t="shared" si="0"/>
        <v>71</v>
      </c>
      <c r="H31" s="83"/>
      <c r="I31" s="72"/>
      <c r="J31" s="76"/>
      <c r="K31" s="62">
        <f t="shared" si="1"/>
        <v>121</v>
      </c>
      <c r="L31" s="83"/>
      <c r="M31" s="72"/>
      <c r="N31" s="76"/>
      <c r="O31" s="62">
        <f t="shared" si="2"/>
        <v>171</v>
      </c>
      <c r="P31" s="83"/>
      <c r="Q31" s="72"/>
      <c r="R31" s="76"/>
      <c r="S31" s="90"/>
      <c r="T31" s="89"/>
    </row>
    <row r="32" spans="2:29" ht="24" customHeight="1">
      <c r="B32" s="90"/>
      <c r="C32" s="61">
        <f t="shared" si="3"/>
        <v>22</v>
      </c>
      <c r="D32" s="71"/>
      <c r="E32" s="72"/>
      <c r="F32" s="76"/>
      <c r="G32" s="62">
        <f t="shared" si="0"/>
        <v>72</v>
      </c>
      <c r="H32" s="83"/>
      <c r="I32" s="72"/>
      <c r="J32" s="76"/>
      <c r="K32" s="62">
        <f t="shared" si="1"/>
        <v>122</v>
      </c>
      <c r="L32" s="83"/>
      <c r="M32" s="72"/>
      <c r="N32" s="76"/>
      <c r="O32" s="62">
        <f t="shared" si="2"/>
        <v>172</v>
      </c>
      <c r="P32" s="83"/>
      <c r="Q32" s="72"/>
      <c r="R32" s="76"/>
      <c r="S32" s="90"/>
      <c r="T32" s="89"/>
    </row>
    <row r="33" spans="2:20" ht="24" customHeight="1">
      <c r="B33" s="90"/>
      <c r="C33" s="61">
        <f t="shared" si="3"/>
        <v>23</v>
      </c>
      <c r="D33" s="71"/>
      <c r="E33" s="72"/>
      <c r="F33" s="76"/>
      <c r="G33" s="62">
        <f t="shared" si="0"/>
        <v>73</v>
      </c>
      <c r="H33" s="83"/>
      <c r="I33" s="72"/>
      <c r="J33" s="76"/>
      <c r="K33" s="62">
        <f t="shared" si="1"/>
        <v>123</v>
      </c>
      <c r="L33" s="83"/>
      <c r="M33" s="72"/>
      <c r="N33" s="76"/>
      <c r="O33" s="62">
        <f t="shared" si="2"/>
        <v>173</v>
      </c>
      <c r="P33" s="83"/>
      <c r="Q33" s="72"/>
      <c r="R33" s="76"/>
      <c r="S33" s="90"/>
      <c r="T33" s="89"/>
    </row>
    <row r="34" spans="2:20" ht="24" customHeight="1">
      <c r="B34" s="90"/>
      <c r="C34" s="61">
        <f t="shared" si="3"/>
        <v>24</v>
      </c>
      <c r="D34" s="71"/>
      <c r="E34" s="72"/>
      <c r="F34" s="76"/>
      <c r="G34" s="62">
        <f t="shared" si="0"/>
        <v>74</v>
      </c>
      <c r="H34" s="83"/>
      <c r="I34" s="72"/>
      <c r="J34" s="76"/>
      <c r="K34" s="62">
        <f t="shared" si="1"/>
        <v>124</v>
      </c>
      <c r="L34" s="83"/>
      <c r="M34" s="72"/>
      <c r="N34" s="76"/>
      <c r="O34" s="62">
        <f t="shared" si="2"/>
        <v>174</v>
      </c>
      <c r="P34" s="83"/>
      <c r="Q34" s="72"/>
      <c r="R34" s="76"/>
      <c r="S34" s="90"/>
      <c r="T34" s="89"/>
    </row>
    <row r="35" spans="2:20" ht="24" customHeight="1">
      <c r="B35" s="90"/>
      <c r="C35" s="61">
        <f t="shared" si="3"/>
        <v>25</v>
      </c>
      <c r="D35" s="71"/>
      <c r="E35" s="72"/>
      <c r="F35" s="76"/>
      <c r="G35" s="62">
        <f t="shared" si="0"/>
        <v>75</v>
      </c>
      <c r="H35" s="83"/>
      <c r="I35" s="72"/>
      <c r="J35" s="76"/>
      <c r="K35" s="62">
        <f t="shared" si="1"/>
        <v>125</v>
      </c>
      <c r="L35" s="83"/>
      <c r="M35" s="72"/>
      <c r="N35" s="76"/>
      <c r="O35" s="62">
        <f t="shared" si="2"/>
        <v>175</v>
      </c>
      <c r="P35" s="83"/>
      <c r="Q35" s="72"/>
      <c r="R35" s="76"/>
      <c r="S35" s="90"/>
      <c r="T35" s="89"/>
    </row>
    <row r="36" spans="2:20" ht="24" customHeight="1">
      <c r="B36" s="90"/>
      <c r="C36" s="61">
        <f t="shared" si="3"/>
        <v>26</v>
      </c>
      <c r="D36" s="71"/>
      <c r="E36" s="75"/>
      <c r="F36" s="76"/>
      <c r="G36" s="62">
        <f t="shared" si="0"/>
        <v>76</v>
      </c>
      <c r="H36" s="82"/>
      <c r="I36" s="75"/>
      <c r="J36" s="76"/>
      <c r="K36" s="62">
        <f t="shared" si="1"/>
        <v>126</v>
      </c>
      <c r="L36" s="82"/>
      <c r="M36" s="75"/>
      <c r="N36" s="76"/>
      <c r="O36" s="62">
        <f t="shared" si="2"/>
        <v>176</v>
      </c>
      <c r="P36" s="82"/>
      <c r="Q36" s="75"/>
      <c r="R36" s="76"/>
      <c r="S36" s="90"/>
      <c r="T36" s="89"/>
    </row>
    <row r="37" spans="2:20" ht="24" customHeight="1">
      <c r="B37" s="90"/>
      <c r="C37" s="61">
        <f t="shared" si="3"/>
        <v>27</v>
      </c>
      <c r="D37" s="71"/>
      <c r="E37" s="75"/>
      <c r="F37" s="76"/>
      <c r="G37" s="62">
        <f t="shared" si="0"/>
        <v>77</v>
      </c>
      <c r="H37" s="82"/>
      <c r="I37" s="75"/>
      <c r="J37" s="76"/>
      <c r="K37" s="62">
        <f t="shared" si="1"/>
        <v>127</v>
      </c>
      <c r="L37" s="82"/>
      <c r="M37" s="75"/>
      <c r="N37" s="76"/>
      <c r="O37" s="62">
        <f t="shared" si="2"/>
        <v>177</v>
      </c>
      <c r="P37" s="82"/>
      <c r="Q37" s="75"/>
      <c r="R37" s="76"/>
      <c r="S37" s="90"/>
      <c r="T37" s="89"/>
    </row>
    <row r="38" spans="2:20" ht="24" customHeight="1">
      <c r="B38" s="90"/>
      <c r="C38" s="61">
        <f t="shared" si="3"/>
        <v>28</v>
      </c>
      <c r="D38" s="71"/>
      <c r="E38" s="75"/>
      <c r="F38" s="76"/>
      <c r="G38" s="62">
        <f t="shared" si="0"/>
        <v>78</v>
      </c>
      <c r="H38" s="82"/>
      <c r="I38" s="75"/>
      <c r="J38" s="76"/>
      <c r="K38" s="62">
        <f t="shared" si="1"/>
        <v>128</v>
      </c>
      <c r="L38" s="82"/>
      <c r="M38" s="75"/>
      <c r="N38" s="76"/>
      <c r="O38" s="62">
        <f t="shared" si="2"/>
        <v>178</v>
      </c>
      <c r="P38" s="82"/>
      <c r="Q38" s="75"/>
      <c r="R38" s="76"/>
      <c r="S38" s="90"/>
      <c r="T38" s="89"/>
    </row>
    <row r="39" spans="2:20" ht="24" customHeight="1">
      <c r="B39" s="90"/>
      <c r="C39" s="61">
        <f t="shared" si="3"/>
        <v>29</v>
      </c>
      <c r="D39" s="71"/>
      <c r="E39" s="75"/>
      <c r="F39" s="76"/>
      <c r="G39" s="62">
        <f t="shared" si="0"/>
        <v>79</v>
      </c>
      <c r="H39" s="82"/>
      <c r="I39" s="75"/>
      <c r="J39" s="76"/>
      <c r="K39" s="62">
        <f t="shared" si="1"/>
        <v>129</v>
      </c>
      <c r="L39" s="82"/>
      <c r="M39" s="75"/>
      <c r="N39" s="76"/>
      <c r="O39" s="62">
        <f t="shared" si="2"/>
        <v>179</v>
      </c>
      <c r="P39" s="82"/>
      <c r="Q39" s="75"/>
      <c r="R39" s="76"/>
      <c r="S39" s="90"/>
      <c r="T39" s="89"/>
    </row>
    <row r="40" spans="2:20" ht="24" customHeight="1">
      <c r="B40" s="90"/>
      <c r="C40" s="61">
        <f t="shared" si="3"/>
        <v>30</v>
      </c>
      <c r="D40" s="71"/>
      <c r="E40" s="75"/>
      <c r="F40" s="76"/>
      <c r="G40" s="62">
        <f t="shared" si="0"/>
        <v>80</v>
      </c>
      <c r="H40" s="82"/>
      <c r="I40" s="75"/>
      <c r="J40" s="76"/>
      <c r="K40" s="62">
        <f t="shared" si="1"/>
        <v>130</v>
      </c>
      <c r="L40" s="82"/>
      <c r="M40" s="75"/>
      <c r="N40" s="76"/>
      <c r="O40" s="62">
        <f t="shared" si="2"/>
        <v>180</v>
      </c>
      <c r="P40" s="82"/>
      <c r="Q40" s="75"/>
      <c r="R40" s="76"/>
      <c r="S40" s="90"/>
      <c r="T40" s="89"/>
    </row>
    <row r="41" spans="2:20" ht="24" customHeight="1">
      <c r="B41" s="90"/>
      <c r="C41" s="63">
        <f t="shared" si="3"/>
        <v>31</v>
      </c>
      <c r="D41" s="73"/>
      <c r="E41" s="77"/>
      <c r="F41" s="76"/>
      <c r="G41" s="62">
        <f t="shared" si="0"/>
        <v>81</v>
      </c>
      <c r="H41" s="82"/>
      <c r="I41" s="75"/>
      <c r="J41" s="76"/>
      <c r="K41" s="62">
        <f t="shared" si="1"/>
        <v>131</v>
      </c>
      <c r="L41" s="82"/>
      <c r="M41" s="75"/>
      <c r="N41" s="76"/>
      <c r="O41" s="62">
        <f t="shared" si="2"/>
        <v>181</v>
      </c>
      <c r="P41" s="82"/>
      <c r="Q41" s="75"/>
      <c r="R41" s="76"/>
      <c r="S41" s="90"/>
      <c r="T41" s="89"/>
    </row>
    <row r="42" spans="2:20" ht="24" customHeight="1">
      <c r="B42" s="90"/>
      <c r="C42" s="61">
        <f t="shared" si="3"/>
        <v>32</v>
      </c>
      <c r="D42" s="71"/>
      <c r="E42" s="75"/>
      <c r="F42" s="76"/>
      <c r="G42" s="62">
        <f t="shared" si="0"/>
        <v>82</v>
      </c>
      <c r="H42" s="82"/>
      <c r="I42" s="75"/>
      <c r="J42" s="76"/>
      <c r="K42" s="62">
        <f t="shared" si="1"/>
        <v>132</v>
      </c>
      <c r="L42" s="82"/>
      <c r="M42" s="75"/>
      <c r="N42" s="76"/>
      <c r="O42" s="62">
        <f t="shared" si="2"/>
        <v>182</v>
      </c>
      <c r="P42" s="82"/>
      <c r="Q42" s="75"/>
      <c r="R42" s="76"/>
      <c r="S42" s="90"/>
      <c r="T42" s="89"/>
    </row>
    <row r="43" spans="2:20" ht="24" customHeight="1">
      <c r="B43" s="90"/>
      <c r="C43" s="61">
        <f t="shared" si="3"/>
        <v>33</v>
      </c>
      <c r="D43" s="71"/>
      <c r="E43" s="75"/>
      <c r="F43" s="76"/>
      <c r="G43" s="62">
        <f t="shared" si="0"/>
        <v>83</v>
      </c>
      <c r="H43" s="82"/>
      <c r="I43" s="75"/>
      <c r="J43" s="76"/>
      <c r="K43" s="62">
        <f t="shared" si="1"/>
        <v>133</v>
      </c>
      <c r="L43" s="82"/>
      <c r="M43" s="75"/>
      <c r="N43" s="76"/>
      <c r="O43" s="62">
        <f t="shared" si="2"/>
        <v>183</v>
      </c>
      <c r="P43" s="82"/>
      <c r="Q43" s="75"/>
      <c r="R43" s="76"/>
      <c r="S43" s="90"/>
      <c r="T43" s="89"/>
    </row>
    <row r="44" spans="2:20" ht="24" customHeight="1">
      <c r="B44" s="90"/>
      <c r="C44" s="64">
        <f t="shared" si="3"/>
        <v>34</v>
      </c>
      <c r="D44" s="71"/>
      <c r="E44" s="75"/>
      <c r="F44" s="76"/>
      <c r="G44" s="62">
        <f t="shared" si="0"/>
        <v>84</v>
      </c>
      <c r="H44" s="82"/>
      <c r="I44" s="75"/>
      <c r="J44" s="76"/>
      <c r="K44" s="62">
        <f t="shared" si="1"/>
        <v>134</v>
      </c>
      <c r="L44" s="82"/>
      <c r="M44" s="75"/>
      <c r="N44" s="76"/>
      <c r="O44" s="62">
        <f t="shared" si="2"/>
        <v>184</v>
      </c>
      <c r="P44" s="82"/>
      <c r="Q44" s="75"/>
      <c r="R44" s="76"/>
      <c r="S44" s="90"/>
      <c r="T44" s="89"/>
    </row>
    <row r="45" spans="2:20" ht="24" customHeight="1">
      <c r="B45" s="90"/>
      <c r="C45" s="61">
        <f t="shared" si="3"/>
        <v>35</v>
      </c>
      <c r="D45" s="71"/>
      <c r="E45" s="75"/>
      <c r="F45" s="76"/>
      <c r="G45" s="62">
        <f t="shared" si="0"/>
        <v>85</v>
      </c>
      <c r="H45" s="82"/>
      <c r="I45" s="75"/>
      <c r="J45" s="76"/>
      <c r="K45" s="62">
        <f t="shared" si="1"/>
        <v>135</v>
      </c>
      <c r="L45" s="82"/>
      <c r="M45" s="75"/>
      <c r="N45" s="76"/>
      <c r="O45" s="62">
        <f t="shared" si="2"/>
        <v>185</v>
      </c>
      <c r="P45" s="82"/>
      <c r="Q45" s="75"/>
      <c r="R45" s="76"/>
      <c r="S45" s="90"/>
      <c r="T45" s="89"/>
    </row>
    <row r="46" spans="2:20" ht="24" customHeight="1">
      <c r="B46" s="90"/>
      <c r="C46" s="61">
        <f t="shared" si="3"/>
        <v>36</v>
      </c>
      <c r="D46" s="71"/>
      <c r="E46" s="75"/>
      <c r="F46" s="76"/>
      <c r="G46" s="62">
        <f t="shared" si="0"/>
        <v>86</v>
      </c>
      <c r="H46" s="82"/>
      <c r="I46" s="75"/>
      <c r="J46" s="76"/>
      <c r="K46" s="62">
        <f t="shared" si="1"/>
        <v>136</v>
      </c>
      <c r="L46" s="82"/>
      <c r="M46" s="75"/>
      <c r="N46" s="76"/>
      <c r="O46" s="62">
        <f t="shared" si="2"/>
        <v>186</v>
      </c>
      <c r="P46" s="82"/>
      <c r="Q46" s="75"/>
      <c r="R46" s="76"/>
      <c r="S46" s="90"/>
      <c r="T46" s="89"/>
    </row>
    <row r="47" spans="2:20" ht="24" customHeight="1">
      <c r="B47" s="90"/>
      <c r="C47" s="61">
        <f t="shared" si="3"/>
        <v>37</v>
      </c>
      <c r="D47" s="71"/>
      <c r="E47" s="75"/>
      <c r="F47" s="76"/>
      <c r="G47" s="62">
        <f t="shared" si="0"/>
        <v>87</v>
      </c>
      <c r="H47" s="82"/>
      <c r="I47" s="75"/>
      <c r="J47" s="76"/>
      <c r="K47" s="62">
        <f t="shared" si="1"/>
        <v>137</v>
      </c>
      <c r="L47" s="82"/>
      <c r="M47" s="75"/>
      <c r="N47" s="76"/>
      <c r="O47" s="62">
        <f t="shared" si="2"/>
        <v>187</v>
      </c>
      <c r="P47" s="82"/>
      <c r="Q47" s="75"/>
      <c r="R47" s="76"/>
      <c r="S47" s="90"/>
      <c r="T47" s="89"/>
    </row>
    <row r="48" spans="2:20" ht="24" customHeight="1">
      <c r="B48" s="90"/>
      <c r="C48" s="61">
        <f t="shared" si="3"/>
        <v>38</v>
      </c>
      <c r="D48" s="71"/>
      <c r="E48" s="75"/>
      <c r="F48" s="76"/>
      <c r="G48" s="62">
        <f t="shared" si="0"/>
        <v>88</v>
      </c>
      <c r="H48" s="82"/>
      <c r="I48" s="75"/>
      <c r="J48" s="76"/>
      <c r="K48" s="62">
        <f t="shared" si="1"/>
        <v>138</v>
      </c>
      <c r="L48" s="82"/>
      <c r="M48" s="75"/>
      <c r="N48" s="76"/>
      <c r="O48" s="62">
        <f t="shared" si="2"/>
        <v>188</v>
      </c>
      <c r="P48" s="82"/>
      <c r="Q48" s="75"/>
      <c r="R48" s="76"/>
      <c r="S48" s="90"/>
      <c r="T48" s="89"/>
    </row>
    <row r="49" spans="2:20" ht="24" customHeight="1">
      <c r="B49" s="90"/>
      <c r="C49" s="61">
        <f t="shared" si="3"/>
        <v>39</v>
      </c>
      <c r="D49" s="71"/>
      <c r="E49" s="75"/>
      <c r="F49" s="76"/>
      <c r="G49" s="62">
        <f t="shared" si="0"/>
        <v>89</v>
      </c>
      <c r="H49" s="82"/>
      <c r="I49" s="75"/>
      <c r="J49" s="76"/>
      <c r="K49" s="62">
        <f t="shared" si="1"/>
        <v>139</v>
      </c>
      <c r="L49" s="82"/>
      <c r="M49" s="75"/>
      <c r="N49" s="76"/>
      <c r="O49" s="62">
        <f t="shared" si="2"/>
        <v>189</v>
      </c>
      <c r="P49" s="82"/>
      <c r="Q49" s="75"/>
      <c r="R49" s="76"/>
      <c r="S49" s="90"/>
      <c r="T49" s="89"/>
    </row>
    <row r="50" spans="2:20" ht="24" customHeight="1">
      <c r="B50" s="90"/>
      <c r="C50" s="61">
        <f t="shared" si="3"/>
        <v>40</v>
      </c>
      <c r="D50" s="71"/>
      <c r="E50" s="75"/>
      <c r="F50" s="76"/>
      <c r="G50" s="62">
        <f t="shared" si="0"/>
        <v>90</v>
      </c>
      <c r="H50" s="82"/>
      <c r="I50" s="75"/>
      <c r="J50" s="76"/>
      <c r="K50" s="62">
        <f t="shared" si="1"/>
        <v>140</v>
      </c>
      <c r="L50" s="82"/>
      <c r="M50" s="75"/>
      <c r="N50" s="76"/>
      <c r="O50" s="62">
        <f t="shared" si="2"/>
        <v>190</v>
      </c>
      <c r="P50" s="82"/>
      <c r="Q50" s="75"/>
      <c r="R50" s="76"/>
      <c r="S50" s="90"/>
      <c r="T50" s="89"/>
    </row>
    <row r="51" spans="2:20" ht="24" customHeight="1">
      <c r="B51" s="90"/>
      <c r="C51" s="61">
        <f t="shared" si="3"/>
        <v>41</v>
      </c>
      <c r="D51" s="71"/>
      <c r="E51" s="75"/>
      <c r="F51" s="76"/>
      <c r="G51" s="62">
        <f t="shared" si="0"/>
        <v>91</v>
      </c>
      <c r="H51" s="82"/>
      <c r="I51" s="75"/>
      <c r="J51" s="76"/>
      <c r="K51" s="62">
        <f t="shared" si="1"/>
        <v>141</v>
      </c>
      <c r="L51" s="82"/>
      <c r="M51" s="75"/>
      <c r="N51" s="76"/>
      <c r="O51" s="62">
        <f t="shared" si="2"/>
        <v>191</v>
      </c>
      <c r="P51" s="82"/>
      <c r="Q51" s="75"/>
      <c r="R51" s="76"/>
      <c r="S51" s="90"/>
      <c r="T51" s="89"/>
    </row>
    <row r="52" spans="2:20" ht="24" customHeight="1">
      <c r="B52" s="90"/>
      <c r="C52" s="61">
        <f t="shared" si="3"/>
        <v>42</v>
      </c>
      <c r="D52" s="71"/>
      <c r="E52" s="75"/>
      <c r="F52" s="76"/>
      <c r="G52" s="62">
        <f t="shared" si="0"/>
        <v>92</v>
      </c>
      <c r="H52" s="82"/>
      <c r="I52" s="75"/>
      <c r="J52" s="76"/>
      <c r="K52" s="62">
        <f t="shared" si="1"/>
        <v>142</v>
      </c>
      <c r="L52" s="82"/>
      <c r="M52" s="75"/>
      <c r="N52" s="76"/>
      <c r="O52" s="62">
        <f t="shared" si="2"/>
        <v>192</v>
      </c>
      <c r="P52" s="82"/>
      <c r="Q52" s="75"/>
      <c r="R52" s="76"/>
      <c r="S52" s="90"/>
      <c r="T52" s="89"/>
    </row>
    <row r="53" spans="2:20" ht="24" customHeight="1">
      <c r="B53" s="90"/>
      <c r="C53" s="61">
        <f t="shared" si="3"/>
        <v>43</v>
      </c>
      <c r="D53" s="71"/>
      <c r="E53" s="75"/>
      <c r="F53" s="76"/>
      <c r="G53" s="62">
        <f t="shared" si="0"/>
        <v>93</v>
      </c>
      <c r="H53" s="82"/>
      <c r="I53" s="75"/>
      <c r="J53" s="76"/>
      <c r="K53" s="62">
        <f t="shared" si="1"/>
        <v>143</v>
      </c>
      <c r="L53" s="82"/>
      <c r="M53" s="75"/>
      <c r="N53" s="76"/>
      <c r="O53" s="62">
        <f t="shared" si="2"/>
        <v>193</v>
      </c>
      <c r="P53" s="82"/>
      <c r="Q53" s="75"/>
      <c r="R53" s="76"/>
      <c r="S53" s="90"/>
      <c r="T53" s="89"/>
    </row>
    <row r="54" spans="2:20" ht="24" customHeight="1">
      <c r="B54" s="90"/>
      <c r="C54" s="61">
        <f t="shared" si="3"/>
        <v>44</v>
      </c>
      <c r="D54" s="71"/>
      <c r="E54" s="75"/>
      <c r="F54" s="76"/>
      <c r="G54" s="62">
        <f t="shared" si="0"/>
        <v>94</v>
      </c>
      <c r="H54" s="82"/>
      <c r="I54" s="75"/>
      <c r="J54" s="76"/>
      <c r="K54" s="62">
        <f t="shared" si="1"/>
        <v>144</v>
      </c>
      <c r="L54" s="82"/>
      <c r="M54" s="75"/>
      <c r="N54" s="76"/>
      <c r="O54" s="62">
        <f t="shared" si="2"/>
        <v>194</v>
      </c>
      <c r="P54" s="82"/>
      <c r="Q54" s="75"/>
      <c r="R54" s="76"/>
      <c r="S54" s="90"/>
      <c r="T54" s="89"/>
    </row>
    <row r="55" spans="2:20" ht="24" customHeight="1">
      <c r="B55" s="90"/>
      <c r="C55" s="61">
        <f t="shared" si="3"/>
        <v>45</v>
      </c>
      <c r="D55" s="71"/>
      <c r="E55" s="75"/>
      <c r="F55" s="76"/>
      <c r="G55" s="62">
        <f t="shared" si="0"/>
        <v>95</v>
      </c>
      <c r="H55" s="82"/>
      <c r="I55" s="75"/>
      <c r="J55" s="76"/>
      <c r="K55" s="62">
        <f t="shared" si="1"/>
        <v>145</v>
      </c>
      <c r="L55" s="82"/>
      <c r="M55" s="75"/>
      <c r="N55" s="76"/>
      <c r="O55" s="62">
        <f t="shared" si="2"/>
        <v>195</v>
      </c>
      <c r="P55" s="82"/>
      <c r="Q55" s="75"/>
      <c r="R55" s="76"/>
      <c r="S55" s="90"/>
      <c r="T55" s="89"/>
    </row>
    <row r="56" spans="2:20" ht="24" customHeight="1">
      <c r="B56" s="90"/>
      <c r="C56" s="61">
        <f t="shared" si="3"/>
        <v>46</v>
      </c>
      <c r="D56" s="71"/>
      <c r="E56" s="75"/>
      <c r="F56" s="76"/>
      <c r="G56" s="62">
        <f t="shared" si="0"/>
        <v>96</v>
      </c>
      <c r="H56" s="82"/>
      <c r="I56" s="75"/>
      <c r="J56" s="76"/>
      <c r="K56" s="62">
        <f t="shared" si="1"/>
        <v>146</v>
      </c>
      <c r="L56" s="82"/>
      <c r="M56" s="75"/>
      <c r="N56" s="76"/>
      <c r="O56" s="62">
        <f t="shared" si="2"/>
        <v>196</v>
      </c>
      <c r="P56" s="82"/>
      <c r="Q56" s="75"/>
      <c r="R56" s="76"/>
      <c r="S56" s="90"/>
      <c r="T56" s="89"/>
    </row>
    <row r="57" spans="2:20" ht="24" customHeight="1">
      <c r="B57" s="90"/>
      <c r="C57" s="61">
        <f t="shared" si="3"/>
        <v>47</v>
      </c>
      <c r="D57" s="71"/>
      <c r="E57" s="75"/>
      <c r="F57" s="76"/>
      <c r="G57" s="62">
        <f t="shared" si="0"/>
        <v>97</v>
      </c>
      <c r="H57" s="82"/>
      <c r="I57" s="75"/>
      <c r="J57" s="76"/>
      <c r="K57" s="62">
        <f t="shared" si="1"/>
        <v>147</v>
      </c>
      <c r="L57" s="82"/>
      <c r="M57" s="75"/>
      <c r="N57" s="76"/>
      <c r="O57" s="62">
        <f t="shared" si="2"/>
        <v>197</v>
      </c>
      <c r="P57" s="82"/>
      <c r="Q57" s="75"/>
      <c r="R57" s="76"/>
      <c r="S57" s="90"/>
      <c r="T57" s="89"/>
    </row>
    <row r="58" spans="2:20" ht="24" customHeight="1">
      <c r="B58" s="90"/>
      <c r="C58" s="64">
        <f t="shared" si="3"/>
        <v>48</v>
      </c>
      <c r="D58" s="71"/>
      <c r="E58" s="75"/>
      <c r="F58" s="76"/>
      <c r="G58" s="65">
        <f t="shared" si="0"/>
        <v>98</v>
      </c>
      <c r="H58" s="82"/>
      <c r="I58" s="75"/>
      <c r="J58" s="76"/>
      <c r="K58" s="65">
        <f t="shared" si="1"/>
        <v>148</v>
      </c>
      <c r="L58" s="82"/>
      <c r="M58" s="75"/>
      <c r="N58" s="76"/>
      <c r="O58" s="65">
        <f t="shared" si="2"/>
        <v>198</v>
      </c>
      <c r="P58" s="82"/>
      <c r="Q58" s="75"/>
      <c r="R58" s="76"/>
      <c r="S58" s="90"/>
      <c r="T58" s="89"/>
    </row>
    <row r="59" spans="2:20" ht="24" customHeight="1">
      <c r="B59" s="90"/>
      <c r="C59" s="61">
        <f t="shared" si="3"/>
        <v>49</v>
      </c>
      <c r="D59" s="71"/>
      <c r="E59" s="75"/>
      <c r="F59" s="76"/>
      <c r="G59" s="62">
        <f t="shared" si="0"/>
        <v>99</v>
      </c>
      <c r="H59" s="82"/>
      <c r="I59" s="75"/>
      <c r="J59" s="76"/>
      <c r="K59" s="62">
        <f t="shared" si="1"/>
        <v>149</v>
      </c>
      <c r="L59" s="82"/>
      <c r="M59" s="75"/>
      <c r="N59" s="76"/>
      <c r="O59" s="62">
        <f t="shared" si="2"/>
        <v>199</v>
      </c>
      <c r="P59" s="82"/>
      <c r="Q59" s="75"/>
      <c r="R59" s="76"/>
      <c r="S59" s="90"/>
      <c r="T59" s="89"/>
    </row>
    <row r="60" spans="2:20" ht="24" customHeight="1">
      <c r="B60" s="90"/>
      <c r="C60" s="66">
        <f t="shared" si="3"/>
        <v>50</v>
      </c>
      <c r="D60" s="78"/>
      <c r="E60" s="79"/>
      <c r="F60" s="80"/>
      <c r="G60" s="67">
        <f t="shared" si="0"/>
        <v>100</v>
      </c>
      <c r="H60" s="84"/>
      <c r="I60" s="79"/>
      <c r="J60" s="80"/>
      <c r="K60" s="67">
        <f t="shared" si="1"/>
        <v>150</v>
      </c>
      <c r="L60" s="84"/>
      <c r="M60" s="79"/>
      <c r="N60" s="80"/>
      <c r="O60" s="67">
        <f t="shared" si="2"/>
        <v>200</v>
      </c>
      <c r="P60" s="84"/>
      <c r="Q60" s="79"/>
      <c r="R60" s="80"/>
      <c r="S60" s="90"/>
      <c r="T60" s="89"/>
    </row>
    <row r="61" spans="2:20" ht="13.5" customHeight="1">
      <c r="B61" s="90"/>
      <c r="C61" s="91"/>
      <c r="D61" s="92"/>
      <c r="E61" s="93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0"/>
      <c r="T61" s="89"/>
    </row>
    <row r="62" spans="2:20" ht="13.5" customHeight="1">
      <c r="C62" s="86"/>
      <c r="D62" s="87"/>
      <c r="E62" s="88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9"/>
      <c r="T62" s="89"/>
    </row>
    <row r="63" spans="2:20" ht="13.5" customHeight="1" thickBot="1">
      <c r="C63" s="51"/>
      <c r="D63" s="52"/>
      <c r="E63" s="53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</row>
    <row r="64" spans="2:20" ht="30" customHeight="1">
      <c r="C64" s="129" t="s">
        <v>149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1"/>
      <c r="P64" s="131"/>
      <c r="Q64" s="131"/>
      <c r="R64" s="132"/>
    </row>
    <row r="65" spans="3:18" ht="30" customHeight="1">
      <c r="C65" s="133" t="s">
        <v>150</v>
      </c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5"/>
      <c r="P65" s="135"/>
      <c r="Q65" s="135"/>
      <c r="R65" s="136"/>
    </row>
    <row r="66" spans="3:18" ht="30" customHeight="1">
      <c r="C66" s="133" t="s">
        <v>151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5"/>
      <c r="P66" s="135"/>
      <c r="Q66" s="135"/>
      <c r="R66" s="136"/>
    </row>
    <row r="67" spans="3:18" ht="30" customHeight="1" thickBot="1">
      <c r="C67" s="137" t="s">
        <v>152</v>
      </c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9"/>
    </row>
  </sheetData>
  <sheetProtection algorithmName="SHA-512" hashValue="a/IhgLxuOGUhmsquyFWUM4sLGW8bOnRit7yiKjLK+J6FcD5tf7wZTkkBFupusliPaqaH4zkTQVtEF7GF7mwzGQ==" saltValue="jv/g4BWvVUh5NVD/eCSZ0Q==" spinCount="100000" sheet="1" selectLockedCells="1"/>
  <mergeCells count="12">
    <mergeCell ref="AA18:AB18"/>
    <mergeCell ref="C3:R3"/>
    <mergeCell ref="C5:D5"/>
    <mergeCell ref="E5:I5"/>
    <mergeCell ref="J5:K5"/>
    <mergeCell ref="L5:O5"/>
    <mergeCell ref="C9:R9"/>
    <mergeCell ref="C6:D6"/>
    <mergeCell ref="E6:O6"/>
    <mergeCell ref="C7:D7"/>
    <mergeCell ref="E7:O7"/>
    <mergeCell ref="V18:W18"/>
  </mergeCells>
  <phoneticPr fontId="1"/>
  <conditionalFormatting sqref="D11:F60 H11:J60 L11:N60 P11:R60">
    <cfRule type="cellIs" dxfId="11" priority="3" operator="equal">
      <formula>0</formula>
    </cfRule>
  </conditionalFormatting>
  <conditionalFormatting sqref="E5:I5">
    <cfRule type="cellIs" dxfId="10" priority="2" operator="equal">
      <formula>"（選択してください）"</formula>
    </cfRule>
  </conditionalFormatting>
  <conditionalFormatting sqref="L5:O5">
    <cfRule type="cellIs" dxfId="9" priority="1" operator="equal">
      <formula>"（選択してください）"</formula>
    </cfRule>
  </conditionalFormatting>
  <dataValidations count="1">
    <dataValidation type="list" allowBlank="1" showInputMessage="1" showErrorMessage="1" sqref="R11:R60 F11:F60 N11:N60 J11:J60" xr:uid="{98384F62-FF47-43DA-92EF-5F811432C841}">
      <formula1>$V$11:$AC$11</formula1>
    </dataValidation>
  </dataValidations>
  <pageMargins left="0.78740157480314965" right="0.78740157480314965" top="0.78740157480314965" bottom="0.78740157480314965" header="0.19685039370078741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Y69"/>
  <sheetViews>
    <sheetView showGridLines="0" showRowColHeaders="0" topLeftCell="A42" zoomScale="110" zoomScaleNormal="110" workbookViewId="0">
      <selection activeCell="H62" sqref="H62"/>
    </sheetView>
  </sheetViews>
  <sheetFormatPr defaultColWidth="2.140625" defaultRowHeight="12.95"/>
  <cols>
    <col min="1" max="42" width="2.140625" style="23"/>
    <col min="43" max="43" width="2.140625" style="23" customWidth="1"/>
    <col min="44" max="44" width="2.140625" style="23" hidden="1" customWidth="1"/>
    <col min="45" max="49" width="11.140625" style="23" hidden="1" customWidth="1"/>
    <col min="50" max="50" width="0" style="23" hidden="1" customWidth="1"/>
    <col min="51" max="51" width="6.42578125" style="23" hidden="1" customWidth="1"/>
    <col min="52" max="52" width="0" style="23" hidden="1" customWidth="1"/>
    <col min="53" max="16384" width="2.140625" style="23"/>
  </cols>
  <sheetData>
    <row r="2" spans="2:42">
      <c r="C2" s="144" t="s">
        <v>153</v>
      </c>
    </row>
    <row r="3" spans="2:42">
      <c r="C3" s="144" t="s">
        <v>154</v>
      </c>
      <c r="D3" s="144"/>
      <c r="E3" s="144"/>
      <c r="F3" s="39"/>
    </row>
    <row r="4" spans="2:42">
      <c r="C4" s="144"/>
      <c r="D4" s="144" t="s">
        <v>155</v>
      </c>
      <c r="E4" s="144"/>
      <c r="F4" s="39"/>
    </row>
    <row r="6" spans="2:42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</row>
    <row r="7" spans="2:42">
      <c r="B7" s="94"/>
      <c r="C7" s="623" t="s">
        <v>156</v>
      </c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623"/>
      <c r="AL7" s="623"/>
      <c r="AM7" s="623"/>
      <c r="AN7" s="623"/>
      <c r="AO7" s="94"/>
      <c r="AP7" s="95"/>
    </row>
    <row r="8" spans="2:42">
      <c r="B8" s="94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3"/>
      <c r="AE8" s="623"/>
      <c r="AF8" s="623"/>
      <c r="AG8" s="623"/>
      <c r="AH8" s="623"/>
      <c r="AI8" s="623"/>
      <c r="AJ8" s="623"/>
      <c r="AK8" s="623"/>
      <c r="AL8" s="623"/>
      <c r="AM8" s="623"/>
      <c r="AN8" s="623"/>
      <c r="AO8" s="94"/>
      <c r="AP8" s="95"/>
    </row>
    <row r="9" spans="2:42" ht="13.5" customHeight="1">
      <c r="B9" s="94"/>
      <c r="C9" s="626" t="s">
        <v>84</v>
      </c>
      <c r="D9" s="615"/>
      <c r="E9" s="615"/>
      <c r="F9" s="612"/>
      <c r="G9" s="630">
        <f>団体名</f>
        <v>0</v>
      </c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2"/>
      <c r="AH9" s="626" t="s">
        <v>157</v>
      </c>
      <c r="AI9" s="615"/>
      <c r="AJ9" s="615"/>
      <c r="AK9" s="612"/>
      <c r="AL9" s="651">
        <f>出演順</f>
        <v>0</v>
      </c>
      <c r="AM9" s="652"/>
      <c r="AN9" s="653"/>
      <c r="AO9" s="94"/>
      <c r="AP9" s="95"/>
    </row>
    <row r="10" spans="2:42" ht="13.5" customHeight="1">
      <c r="B10" s="94"/>
      <c r="C10" s="627"/>
      <c r="D10" s="628"/>
      <c r="E10" s="628"/>
      <c r="F10" s="629"/>
      <c r="G10" s="633"/>
      <c r="H10" s="634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4"/>
      <c r="X10" s="634"/>
      <c r="Y10" s="634"/>
      <c r="Z10" s="634"/>
      <c r="AA10" s="634"/>
      <c r="AB10" s="634"/>
      <c r="AC10" s="634"/>
      <c r="AD10" s="634"/>
      <c r="AE10" s="634"/>
      <c r="AF10" s="634"/>
      <c r="AG10" s="635"/>
      <c r="AH10" s="627" t="s">
        <v>158</v>
      </c>
      <c r="AI10" s="628"/>
      <c r="AJ10" s="628"/>
      <c r="AK10" s="629"/>
      <c r="AL10" s="654"/>
      <c r="AM10" s="655"/>
      <c r="AN10" s="656"/>
      <c r="AO10" s="94"/>
      <c r="AP10" s="95"/>
    </row>
    <row r="11" spans="2:42" ht="13.5" customHeight="1">
      <c r="B11" s="94"/>
      <c r="C11" s="626" t="s">
        <v>159</v>
      </c>
      <c r="D11" s="615"/>
      <c r="E11" s="615"/>
      <c r="F11" s="612"/>
      <c r="G11" s="643" t="str">
        <f>部門&amp;"("&amp;形態&amp;")"</f>
        <v>（選択してください）(（選択してください）)</v>
      </c>
      <c r="H11" s="644"/>
      <c r="I11" s="644"/>
      <c r="J11" s="644"/>
      <c r="K11" s="644"/>
      <c r="L11" s="644"/>
      <c r="M11" s="644"/>
      <c r="N11" s="644"/>
      <c r="O11" s="644"/>
      <c r="P11" s="644"/>
      <c r="Q11" s="644"/>
      <c r="R11" s="644"/>
      <c r="S11" s="644"/>
      <c r="T11" s="644"/>
      <c r="U11" s="644"/>
      <c r="V11" s="644"/>
      <c r="W11" s="644"/>
      <c r="X11" s="644"/>
      <c r="Y11" s="644"/>
      <c r="Z11" s="644"/>
      <c r="AA11" s="644"/>
      <c r="AB11" s="644"/>
      <c r="AC11" s="644"/>
      <c r="AD11" s="644"/>
      <c r="AE11" s="644"/>
      <c r="AF11" s="644"/>
      <c r="AG11" s="644"/>
      <c r="AH11" s="644"/>
      <c r="AI11" s="644"/>
      <c r="AJ11" s="644"/>
      <c r="AK11" s="644"/>
      <c r="AL11" s="644"/>
      <c r="AM11" s="644"/>
      <c r="AN11" s="658"/>
      <c r="AO11" s="94"/>
      <c r="AP11" s="95"/>
    </row>
    <row r="12" spans="2:42">
      <c r="B12" s="94"/>
      <c r="C12" s="642"/>
      <c r="D12" s="617"/>
      <c r="E12" s="617"/>
      <c r="F12" s="613"/>
      <c r="G12" s="646"/>
      <c r="H12" s="647"/>
      <c r="I12" s="647"/>
      <c r="J12" s="647"/>
      <c r="K12" s="647"/>
      <c r="L12" s="647"/>
      <c r="M12" s="647"/>
      <c r="N12" s="647"/>
      <c r="O12" s="647"/>
      <c r="P12" s="647"/>
      <c r="Q12" s="647"/>
      <c r="R12" s="647"/>
      <c r="S12" s="647"/>
      <c r="T12" s="647"/>
      <c r="U12" s="647"/>
      <c r="V12" s="647"/>
      <c r="W12" s="647"/>
      <c r="X12" s="647"/>
      <c r="Y12" s="647"/>
      <c r="Z12" s="647"/>
      <c r="AA12" s="647"/>
      <c r="AB12" s="647"/>
      <c r="AC12" s="647"/>
      <c r="AD12" s="647"/>
      <c r="AE12" s="647"/>
      <c r="AF12" s="647"/>
      <c r="AG12" s="647"/>
      <c r="AH12" s="647"/>
      <c r="AI12" s="647"/>
      <c r="AJ12" s="647"/>
      <c r="AK12" s="647"/>
      <c r="AL12" s="647"/>
      <c r="AM12" s="647"/>
      <c r="AN12" s="659"/>
      <c r="AO12" s="94"/>
      <c r="AP12" s="95"/>
    </row>
    <row r="13" spans="2:42" ht="13.5" customHeight="1">
      <c r="B13" s="94"/>
      <c r="C13" s="626" t="s">
        <v>160</v>
      </c>
      <c r="D13" s="615"/>
      <c r="E13" s="615"/>
      <c r="F13" s="612"/>
      <c r="G13" s="636">
        <f>申込責任者</f>
        <v>0</v>
      </c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49"/>
      <c r="Y13" s="643" t="s">
        <v>161</v>
      </c>
      <c r="Z13" s="644"/>
      <c r="AA13" s="645"/>
      <c r="AB13" s="636">
        <f>携帯</f>
        <v>0</v>
      </c>
      <c r="AC13" s="637"/>
      <c r="AD13" s="637"/>
      <c r="AE13" s="637"/>
      <c r="AF13" s="637"/>
      <c r="AG13" s="637"/>
      <c r="AH13" s="637"/>
      <c r="AI13" s="637"/>
      <c r="AJ13" s="637"/>
      <c r="AK13" s="637"/>
      <c r="AL13" s="637"/>
      <c r="AM13" s="637"/>
      <c r="AN13" s="638"/>
      <c r="AO13" s="94"/>
      <c r="AP13" s="95"/>
    </row>
    <row r="14" spans="2:42">
      <c r="B14" s="94"/>
      <c r="C14" s="642"/>
      <c r="D14" s="617"/>
      <c r="E14" s="617"/>
      <c r="F14" s="613"/>
      <c r="G14" s="639"/>
      <c r="H14" s="640"/>
      <c r="I14" s="640"/>
      <c r="J14" s="640"/>
      <c r="K14" s="640"/>
      <c r="L14" s="640"/>
      <c r="M14" s="640"/>
      <c r="N14" s="640"/>
      <c r="O14" s="640"/>
      <c r="P14" s="640"/>
      <c r="Q14" s="640"/>
      <c r="R14" s="640"/>
      <c r="S14" s="640"/>
      <c r="T14" s="640"/>
      <c r="U14" s="640"/>
      <c r="V14" s="640"/>
      <c r="W14" s="640"/>
      <c r="X14" s="650"/>
      <c r="Y14" s="646"/>
      <c r="Z14" s="647"/>
      <c r="AA14" s="648"/>
      <c r="AB14" s="639"/>
      <c r="AC14" s="640"/>
      <c r="AD14" s="640"/>
      <c r="AE14" s="640"/>
      <c r="AF14" s="640"/>
      <c r="AG14" s="640"/>
      <c r="AH14" s="640"/>
      <c r="AI14" s="640"/>
      <c r="AJ14" s="640"/>
      <c r="AK14" s="640"/>
      <c r="AL14" s="640"/>
      <c r="AM14" s="640"/>
      <c r="AN14" s="641"/>
      <c r="AO14" s="94"/>
      <c r="AP14" s="95"/>
    </row>
    <row r="15" spans="2:42" ht="7.5" customHeight="1">
      <c r="B15" s="94"/>
      <c r="C15" s="59"/>
      <c r="D15" s="59"/>
      <c r="E15" s="59"/>
      <c r="F15" s="59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52"/>
      <c r="Z15" s="52"/>
      <c r="AA15" s="52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94"/>
      <c r="AP15" s="95"/>
    </row>
    <row r="16" spans="2:42">
      <c r="B16" s="94"/>
      <c r="C16" s="673" t="s">
        <v>162</v>
      </c>
      <c r="D16" s="673"/>
      <c r="E16" s="673"/>
      <c r="F16" s="673"/>
      <c r="G16" s="673"/>
      <c r="H16" s="673"/>
      <c r="I16" s="673"/>
      <c r="J16" s="673"/>
      <c r="K16" s="673"/>
      <c r="L16" s="673"/>
      <c r="M16" s="673"/>
      <c r="N16" s="673"/>
      <c r="O16" s="673"/>
      <c r="P16" s="673"/>
      <c r="Q16" s="673"/>
      <c r="R16" s="673"/>
      <c r="S16" s="673"/>
      <c r="T16" s="673"/>
      <c r="U16" s="673"/>
      <c r="V16" s="673"/>
      <c r="W16" s="673"/>
      <c r="X16" s="673"/>
      <c r="Y16" s="673"/>
      <c r="Z16" s="673"/>
      <c r="AA16" s="673"/>
      <c r="AB16" s="673"/>
      <c r="AC16" s="673"/>
      <c r="AD16" s="673"/>
      <c r="AE16" s="673"/>
      <c r="AF16" s="673"/>
      <c r="AG16" s="673"/>
      <c r="AH16" s="673"/>
      <c r="AI16" s="673"/>
      <c r="AJ16" s="673"/>
      <c r="AK16" s="673"/>
      <c r="AL16" s="673"/>
      <c r="AM16" s="673"/>
      <c r="AN16" s="673"/>
      <c r="AO16" s="94"/>
      <c r="AP16" s="95"/>
    </row>
    <row r="17" spans="2:42" ht="7.5" customHeight="1">
      <c r="B17" s="94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94"/>
      <c r="AP17" s="95"/>
    </row>
    <row r="18" spans="2:42">
      <c r="B18" s="94"/>
      <c r="C18" s="597" t="s">
        <v>163</v>
      </c>
      <c r="D18" s="598"/>
      <c r="E18" s="607" t="s">
        <v>164</v>
      </c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3" t="s">
        <v>165</v>
      </c>
      <c r="R18" s="604"/>
      <c r="S18" s="604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7"/>
      <c r="AO18" s="94"/>
      <c r="AP18" s="95"/>
    </row>
    <row r="19" spans="2:42">
      <c r="B19" s="94"/>
      <c r="C19" s="599"/>
      <c r="D19" s="600"/>
      <c r="E19" s="609"/>
      <c r="F19" s="609"/>
      <c r="G19" s="609"/>
      <c r="H19" s="609"/>
      <c r="I19" s="609"/>
      <c r="J19" s="609"/>
      <c r="K19" s="609"/>
      <c r="L19" s="609"/>
      <c r="M19" s="609"/>
      <c r="N19" s="609"/>
      <c r="O19" s="609"/>
      <c r="P19" s="609"/>
      <c r="Q19" s="605"/>
      <c r="R19" s="605"/>
      <c r="S19" s="605"/>
      <c r="AN19" s="28"/>
      <c r="AO19" s="94"/>
      <c r="AP19" s="95"/>
    </row>
    <row r="20" spans="2:42">
      <c r="B20" s="94"/>
      <c r="C20" s="599"/>
      <c r="D20" s="600"/>
      <c r="E20" s="609"/>
      <c r="F20" s="609"/>
      <c r="G20" s="609"/>
      <c r="H20" s="609"/>
      <c r="I20" s="609"/>
      <c r="J20" s="609"/>
      <c r="K20" s="609"/>
      <c r="L20" s="609"/>
      <c r="M20" s="609"/>
      <c r="N20" s="609"/>
      <c r="O20" s="609"/>
      <c r="P20" s="609"/>
      <c r="Q20" s="605"/>
      <c r="R20" s="605"/>
      <c r="S20" s="605"/>
      <c r="AN20" s="28"/>
      <c r="AO20" s="94"/>
      <c r="AP20" s="95"/>
    </row>
    <row r="21" spans="2:42">
      <c r="B21" s="94"/>
      <c r="C21" s="599"/>
      <c r="D21" s="600"/>
      <c r="E21" s="609"/>
      <c r="F21" s="609"/>
      <c r="G21" s="609"/>
      <c r="H21" s="609"/>
      <c r="I21" s="609"/>
      <c r="J21" s="609"/>
      <c r="K21" s="609"/>
      <c r="L21" s="609"/>
      <c r="M21" s="609"/>
      <c r="N21" s="609"/>
      <c r="O21" s="609"/>
      <c r="P21" s="609"/>
      <c r="Q21" s="605"/>
      <c r="R21" s="605"/>
      <c r="S21" s="605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9"/>
      <c r="AO21" s="94"/>
      <c r="AP21" s="95"/>
    </row>
    <row r="22" spans="2:42">
      <c r="B22" s="94"/>
      <c r="C22" s="599"/>
      <c r="D22" s="600"/>
      <c r="E22" s="609"/>
      <c r="F22" s="609"/>
      <c r="G22" s="609"/>
      <c r="H22" s="609"/>
      <c r="I22" s="609"/>
      <c r="J22" s="609"/>
      <c r="K22" s="609"/>
      <c r="L22" s="609"/>
      <c r="M22" s="609"/>
      <c r="N22" s="609"/>
      <c r="O22" s="609"/>
      <c r="P22" s="609"/>
      <c r="Q22" s="605"/>
      <c r="R22" s="605"/>
      <c r="S22" s="605"/>
      <c r="AN22" s="28"/>
      <c r="AO22" s="94"/>
      <c r="AP22" s="95"/>
    </row>
    <row r="23" spans="2:42">
      <c r="B23" s="94"/>
      <c r="C23" s="599"/>
      <c r="D23" s="600"/>
      <c r="E23" s="609"/>
      <c r="F23" s="609"/>
      <c r="G23" s="609"/>
      <c r="H23" s="609"/>
      <c r="I23" s="609"/>
      <c r="J23" s="609"/>
      <c r="K23" s="609"/>
      <c r="L23" s="609"/>
      <c r="M23" s="609"/>
      <c r="N23" s="609"/>
      <c r="O23" s="609"/>
      <c r="P23" s="609"/>
      <c r="Q23" s="605"/>
      <c r="R23" s="605"/>
      <c r="S23" s="605"/>
      <c r="AN23" s="28"/>
      <c r="AO23" s="94"/>
      <c r="AP23" s="95"/>
    </row>
    <row r="24" spans="2:42">
      <c r="B24" s="94"/>
      <c r="C24" s="599"/>
      <c r="D24" s="600"/>
      <c r="E24" s="609"/>
      <c r="F24" s="609"/>
      <c r="G24" s="609"/>
      <c r="H24" s="609"/>
      <c r="I24" s="609"/>
      <c r="J24" s="609"/>
      <c r="K24" s="609"/>
      <c r="L24" s="609"/>
      <c r="M24" s="609"/>
      <c r="N24" s="609"/>
      <c r="O24" s="609"/>
      <c r="P24" s="609"/>
      <c r="Q24" s="605"/>
      <c r="R24" s="605"/>
      <c r="S24" s="605"/>
      <c r="AN24" s="28"/>
      <c r="AO24" s="94"/>
      <c r="AP24" s="95"/>
    </row>
    <row r="25" spans="2:42">
      <c r="B25" s="94"/>
      <c r="C25" s="599"/>
      <c r="D25" s="600"/>
      <c r="E25" s="657" t="s">
        <v>166</v>
      </c>
      <c r="F25" s="609"/>
      <c r="G25" s="609"/>
      <c r="H25" s="609"/>
      <c r="I25" s="609"/>
      <c r="J25" s="609"/>
      <c r="K25" s="609"/>
      <c r="L25" s="609"/>
      <c r="M25" s="609"/>
      <c r="N25" s="609"/>
      <c r="O25" s="609"/>
      <c r="P25" s="609"/>
      <c r="Q25" s="605"/>
      <c r="R25" s="605"/>
      <c r="S25" s="605"/>
      <c r="AN25" s="28"/>
      <c r="AO25" s="94"/>
      <c r="AP25" s="95"/>
    </row>
    <row r="26" spans="2:42">
      <c r="B26" s="94"/>
      <c r="C26" s="599"/>
      <c r="D26" s="600"/>
      <c r="E26" s="609"/>
      <c r="F26" s="609"/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05"/>
      <c r="R26" s="605"/>
      <c r="S26" s="605"/>
      <c r="AN26" s="28"/>
      <c r="AO26" s="94"/>
      <c r="AP26" s="95"/>
    </row>
    <row r="27" spans="2:42">
      <c r="B27" s="94"/>
      <c r="C27" s="599"/>
      <c r="D27" s="600"/>
      <c r="E27" s="609"/>
      <c r="F27" s="609"/>
      <c r="G27" s="609"/>
      <c r="H27" s="609"/>
      <c r="I27" s="609"/>
      <c r="J27" s="609"/>
      <c r="K27" s="609"/>
      <c r="L27" s="609"/>
      <c r="M27" s="609"/>
      <c r="N27" s="609"/>
      <c r="O27" s="609"/>
      <c r="P27" s="609"/>
      <c r="Q27" s="605"/>
      <c r="R27" s="605"/>
      <c r="S27" s="605"/>
      <c r="AN27" s="28"/>
      <c r="AO27" s="94"/>
      <c r="AP27" s="95"/>
    </row>
    <row r="28" spans="2:42">
      <c r="B28" s="94"/>
      <c r="C28" s="599"/>
      <c r="D28" s="600"/>
      <c r="E28" s="609"/>
      <c r="F28" s="609"/>
      <c r="G28" s="609"/>
      <c r="H28" s="609"/>
      <c r="I28" s="609"/>
      <c r="J28" s="609"/>
      <c r="K28" s="609"/>
      <c r="L28" s="609"/>
      <c r="M28" s="609"/>
      <c r="N28" s="609"/>
      <c r="O28" s="609"/>
      <c r="P28" s="609"/>
      <c r="Q28" s="605"/>
      <c r="R28" s="605"/>
      <c r="S28" s="605"/>
      <c r="AN28" s="28"/>
      <c r="AO28" s="94"/>
      <c r="AP28" s="95"/>
    </row>
    <row r="29" spans="2:42">
      <c r="B29" s="94"/>
      <c r="C29" s="599"/>
      <c r="D29" s="600"/>
      <c r="E29" s="609"/>
      <c r="F29" s="609"/>
      <c r="G29" s="609"/>
      <c r="H29" s="609"/>
      <c r="I29" s="609"/>
      <c r="J29" s="609"/>
      <c r="K29" s="609"/>
      <c r="L29" s="609"/>
      <c r="M29" s="609"/>
      <c r="N29" s="609"/>
      <c r="O29" s="609"/>
      <c r="P29" s="609"/>
      <c r="Q29" s="605"/>
      <c r="R29" s="605"/>
      <c r="S29" s="605"/>
      <c r="AN29" s="28"/>
      <c r="AO29" s="94"/>
      <c r="AP29" s="95"/>
    </row>
    <row r="30" spans="2:42">
      <c r="B30" s="94"/>
      <c r="C30" s="599"/>
      <c r="D30" s="600"/>
      <c r="E30" s="609"/>
      <c r="F30" s="609"/>
      <c r="G30" s="609"/>
      <c r="H30" s="609"/>
      <c r="I30" s="609"/>
      <c r="J30" s="609"/>
      <c r="K30" s="609"/>
      <c r="L30" s="609"/>
      <c r="M30" s="609"/>
      <c r="N30" s="609"/>
      <c r="O30" s="609"/>
      <c r="P30" s="609"/>
      <c r="Q30" s="605"/>
      <c r="R30" s="605"/>
      <c r="S30" s="605"/>
      <c r="AN30" s="28"/>
      <c r="AO30" s="94"/>
      <c r="AP30" s="95"/>
    </row>
    <row r="31" spans="2:42">
      <c r="B31" s="94"/>
      <c r="C31" s="599"/>
      <c r="D31" s="600"/>
      <c r="E31" s="609"/>
      <c r="F31" s="609"/>
      <c r="G31" s="609"/>
      <c r="H31" s="609"/>
      <c r="I31" s="609"/>
      <c r="J31" s="609"/>
      <c r="K31" s="609"/>
      <c r="L31" s="609"/>
      <c r="M31" s="609"/>
      <c r="N31" s="609"/>
      <c r="O31" s="609"/>
      <c r="P31" s="609"/>
      <c r="Q31" s="605"/>
      <c r="R31" s="605"/>
      <c r="S31" s="605"/>
      <c r="AN31" s="28"/>
      <c r="AO31" s="94"/>
      <c r="AP31" s="95"/>
    </row>
    <row r="32" spans="2:42">
      <c r="B32" s="94"/>
      <c r="C32" s="599"/>
      <c r="D32" s="600"/>
      <c r="E32" s="621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05"/>
      <c r="R32" s="605"/>
      <c r="S32" s="605"/>
      <c r="AN32" s="28"/>
      <c r="AO32" s="94"/>
      <c r="AP32" s="95"/>
    </row>
    <row r="33" spans="2:42">
      <c r="B33" s="94"/>
      <c r="C33" s="599"/>
      <c r="D33" s="60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05"/>
      <c r="R33" s="605"/>
      <c r="S33" s="605"/>
      <c r="AN33" s="28"/>
      <c r="AO33" s="94"/>
      <c r="AP33" s="95"/>
    </row>
    <row r="34" spans="2:42">
      <c r="B34" s="94"/>
      <c r="C34" s="599"/>
      <c r="D34" s="60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05"/>
      <c r="R34" s="605"/>
      <c r="S34" s="605"/>
      <c r="AN34" s="28"/>
      <c r="AO34" s="94"/>
      <c r="AP34" s="95"/>
    </row>
    <row r="35" spans="2:42" ht="8.25" customHeight="1">
      <c r="B35" s="94"/>
      <c r="C35" s="599"/>
      <c r="D35" s="60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05"/>
      <c r="R35" s="605"/>
      <c r="S35" s="605"/>
      <c r="AN35" s="28"/>
      <c r="AO35" s="94"/>
      <c r="AP35" s="95"/>
    </row>
    <row r="36" spans="2:42" ht="8.25" customHeight="1">
      <c r="B36" s="94"/>
      <c r="C36" s="599"/>
      <c r="D36" s="60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05"/>
      <c r="R36" s="605"/>
      <c r="S36" s="605"/>
      <c r="AN36" s="28"/>
      <c r="AO36" s="94"/>
      <c r="AP36" s="95"/>
    </row>
    <row r="37" spans="2:42">
      <c r="B37" s="94"/>
      <c r="C37" s="599"/>
      <c r="D37" s="60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05"/>
      <c r="R37" s="605"/>
      <c r="S37" s="605"/>
      <c r="V37" s="369" t="s">
        <v>167</v>
      </c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  <c r="AJ37" s="369"/>
      <c r="AK37" s="369"/>
      <c r="AL37" s="369"/>
      <c r="AN37" s="28"/>
      <c r="AO37" s="94"/>
      <c r="AP37" s="95"/>
    </row>
    <row r="38" spans="2:42">
      <c r="B38" s="94"/>
      <c r="C38" s="601"/>
      <c r="D38" s="602"/>
      <c r="E38" s="622"/>
      <c r="F38" s="622"/>
      <c r="G38" s="622"/>
      <c r="H38" s="622"/>
      <c r="I38" s="622"/>
      <c r="J38" s="622"/>
      <c r="K38" s="622"/>
      <c r="L38" s="622"/>
      <c r="M38" s="622"/>
      <c r="N38" s="622"/>
      <c r="O38" s="622"/>
      <c r="P38" s="622"/>
      <c r="Q38" s="606"/>
      <c r="R38" s="606"/>
      <c r="S38" s="606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1"/>
      <c r="AO38" s="94"/>
      <c r="AP38" s="95"/>
    </row>
    <row r="39" spans="2:42">
      <c r="B39" s="94"/>
      <c r="AO39" s="94"/>
      <c r="AP39" s="95"/>
    </row>
    <row r="40" spans="2:42">
      <c r="B40" s="94"/>
      <c r="C40" s="597" t="s">
        <v>168</v>
      </c>
      <c r="D40" s="598"/>
      <c r="E40" s="618" t="s">
        <v>169</v>
      </c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03" t="s">
        <v>170</v>
      </c>
      <c r="R40" s="604"/>
      <c r="S40" s="604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6"/>
      <c r="AO40" s="94"/>
      <c r="AP40" s="95"/>
    </row>
    <row r="41" spans="2:42">
      <c r="B41" s="94"/>
      <c r="C41" s="599"/>
      <c r="D41" s="60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05"/>
      <c r="R41" s="605"/>
      <c r="S41" s="605"/>
      <c r="AN41" s="28"/>
      <c r="AO41" s="94"/>
      <c r="AP41" s="95"/>
    </row>
    <row r="42" spans="2:42">
      <c r="B42" s="94"/>
      <c r="C42" s="599"/>
      <c r="D42" s="60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05"/>
      <c r="R42" s="605"/>
      <c r="S42" s="605"/>
      <c r="AN42" s="28"/>
      <c r="AO42" s="94"/>
      <c r="AP42" s="95"/>
    </row>
    <row r="43" spans="2:42">
      <c r="B43" s="94"/>
      <c r="C43" s="599"/>
      <c r="D43" s="60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05"/>
      <c r="R43" s="605"/>
      <c r="S43" s="605"/>
      <c r="AN43" s="28"/>
      <c r="AO43" s="94"/>
      <c r="AP43" s="95"/>
    </row>
    <row r="44" spans="2:42">
      <c r="B44" s="94"/>
      <c r="C44" s="599"/>
      <c r="D44" s="60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05"/>
      <c r="R44" s="605"/>
      <c r="S44" s="605"/>
      <c r="AN44" s="28"/>
      <c r="AO44" s="94"/>
      <c r="AP44" s="95"/>
    </row>
    <row r="45" spans="2:42">
      <c r="B45" s="94"/>
      <c r="C45" s="599"/>
      <c r="D45" s="60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05"/>
      <c r="R45" s="605"/>
      <c r="S45" s="605"/>
      <c r="AN45" s="28"/>
      <c r="AO45" s="94"/>
      <c r="AP45" s="95"/>
    </row>
    <row r="46" spans="2:42">
      <c r="B46" s="94"/>
      <c r="C46" s="599"/>
      <c r="D46" s="60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05"/>
      <c r="R46" s="605"/>
      <c r="S46" s="605"/>
      <c r="AN46" s="28"/>
      <c r="AO46" s="94"/>
      <c r="AP46" s="95"/>
    </row>
    <row r="47" spans="2:42">
      <c r="B47" s="94"/>
      <c r="C47" s="599"/>
      <c r="D47" s="600"/>
      <c r="E47" s="621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05"/>
      <c r="R47" s="605"/>
      <c r="S47" s="605"/>
      <c r="AN47" s="28"/>
      <c r="AO47" s="94"/>
      <c r="AP47" s="95"/>
    </row>
    <row r="48" spans="2:42">
      <c r="B48" s="94"/>
      <c r="C48" s="599"/>
      <c r="D48" s="60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05"/>
      <c r="R48" s="605"/>
      <c r="S48" s="605"/>
      <c r="AN48" s="28"/>
      <c r="AO48" s="94"/>
      <c r="AP48" s="95"/>
    </row>
    <row r="49" spans="2:51">
      <c r="B49" s="94"/>
      <c r="C49" s="599"/>
      <c r="D49" s="60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05"/>
      <c r="R49" s="605"/>
      <c r="S49" s="605"/>
      <c r="AN49" s="28"/>
      <c r="AO49" s="94"/>
      <c r="AP49" s="95"/>
    </row>
    <row r="50" spans="2:51">
      <c r="B50" s="94"/>
      <c r="C50" s="599"/>
      <c r="D50" s="60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05"/>
      <c r="R50" s="605"/>
      <c r="S50" s="605"/>
      <c r="AN50" s="28"/>
      <c r="AO50" s="94"/>
      <c r="AP50" s="95"/>
    </row>
    <row r="51" spans="2:51">
      <c r="B51" s="94"/>
      <c r="C51" s="599"/>
      <c r="D51" s="60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05"/>
      <c r="R51" s="605"/>
      <c r="S51" s="605"/>
      <c r="AN51" s="28"/>
      <c r="AO51" s="94"/>
      <c r="AP51" s="95"/>
    </row>
    <row r="52" spans="2:51">
      <c r="B52" s="94"/>
      <c r="C52" s="599"/>
      <c r="D52" s="60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05"/>
      <c r="R52" s="605"/>
      <c r="S52" s="605"/>
      <c r="AN52" s="28"/>
      <c r="AO52" s="94"/>
      <c r="AP52" s="95"/>
    </row>
    <row r="53" spans="2:51">
      <c r="B53" s="94"/>
      <c r="C53" s="599"/>
      <c r="D53" s="60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05"/>
      <c r="R53" s="605"/>
      <c r="S53" s="605"/>
      <c r="AN53" s="28"/>
      <c r="AO53" s="94"/>
      <c r="AP53" s="95"/>
    </row>
    <row r="54" spans="2:51">
      <c r="B54" s="94"/>
      <c r="C54" s="599"/>
      <c r="D54" s="600"/>
      <c r="E54" s="621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05"/>
      <c r="R54" s="605"/>
      <c r="S54" s="605"/>
      <c r="AN54" s="28"/>
      <c r="AO54" s="94"/>
      <c r="AP54" s="95"/>
    </row>
    <row r="55" spans="2:51">
      <c r="B55" s="94"/>
      <c r="C55" s="599"/>
      <c r="D55" s="600"/>
      <c r="E55" s="620"/>
      <c r="F55" s="620"/>
      <c r="G55" s="620"/>
      <c r="H55" s="620"/>
      <c r="I55" s="620"/>
      <c r="J55" s="620"/>
      <c r="K55" s="620"/>
      <c r="L55" s="620"/>
      <c r="M55" s="620"/>
      <c r="N55" s="620"/>
      <c r="O55" s="620"/>
      <c r="P55" s="620"/>
      <c r="Q55" s="605"/>
      <c r="R55" s="605"/>
      <c r="S55" s="605"/>
      <c r="AN55" s="28"/>
      <c r="AO55" s="94"/>
      <c r="AP55" s="95"/>
    </row>
    <row r="56" spans="2:51">
      <c r="B56" s="94"/>
      <c r="C56" s="599"/>
      <c r="D56" s="600"/>
      <c r="E56" s="620"/>
      <c r="F56" s="620"/>
      <c r="G56" s="620"/>
      <c r="H56" s="620"/>
      <c r="I56" s="620"/>
      <c r="J56" s="620"/>
      <c r="K56" s="620"/>
      <c r="L56" s="620"/>
      <c r="M56" s="620"/>
      <c r="N56" s="620"/>
      <c r="O56" s="620"/>
      <c r="P56" s="620"/>
      <c r="Q56" s="605"/>
      <c r="R56" s="605"/>
      <c r="S56" s="605"/>
      <c r="AN56" s="28"/>
      <c r="AO56" s="94"/>
      <c r="AP56" s="95"/>
    </row>
    <row r="57" spans="2:51" ht="8.25" customHeight="1">
      <c r="B57" s="94"/>
      <c r="C57" s="599"/>
      <c r="D57" s="600"/>
      <c r="E57" s="620"/>
      <c r="F57" s="620"/>
      <c r="G57" s="620"/>
      <c r="H57" s="620"/>
      <c r="I57" s="620"/>
      <c r="J57" s="620"/>
      <c r="K57" s="620"/>
      <c r="L57" s="620"/>
      <c r="M57" s="620"/>
      <c r="N57" s="620"/>
      <c r="O57" s="620"/>
      <c r="P57" s="620"/>
      <c r="Q57" s="605"/>
      <c r="R57" s="605"/>
      <c r="S57" s="605"/>
      <c r="AN57" s="28"/>
      <c r="AO57" s="94"/>
      <c r="AP57" s="95"/>
    </row>
    <row r="58" spans="2:51" ht="8.25" customHeight="1">
      <c r="B58" s="94"/>
      <c r="C58" s="599"/>
      <c r="D58" s="600"/>
      <c r="E58" s="620"/>
      <c r="F58" s="620"/>
      <c r="G58" s="620"/>
      <c r="H58" s="620"/>
      <c r="I58" s="620"/>
      <c r="J58" s="620"/>
      <c r="K58" s="620"/>
      <c r="L58" s="620"/>
      <c r="M58" s="620"/>
      <c r="N58" s="620"/>
      <c r="O58" s="620"/>
      <c r="P58" s="620"/>
      <c r="Q58" s="605"/>
      <c r="R58" s="605"/>
      <c r="S58" s="605"/>
      <c r="AN58" s="28"/>
      <c r="AO58" s="94"/>
      <c r="AP58" s="95"/>
    </row>
    <row r="59" spans="2:51">
      <c r="B59" s="94"/>
      <c r="C59" s="599"/>
      <c r="D59" s="600"/>
      <c r="E59" s="620"/>
      <c r="F59" s="620"/>
      <c r="G59" s="620"/>
      <c r="H59" s="620"/>
      <c r="I59" s="620"/>
      <c r="J59" s="620"/>
      <c r="K59" s="620"/>
      <c r="L59" s="620"/>
      <c r="M59" s="620"/>
      <c r="N59" s="620"/>
      <c r="O59" s="620"/>
      <c r="P59" s="620"/>
      <c r="Q59" s="605"/>
      <c r="R59" s="605"/>
      <c r="S59" s="605"/>
      <c r="W59" s="369" t="s">
        <v>167</v>
      </c>
      <c r="X59" s="369"/>
      <c r="Y59" s="369"/>
      <c r="Z59" s="369"/>
      <c r="AA59" s="369"/>
      <c r="AB59" s="369"/>
      <c r="AC59" s="369"/>
      <c r="AD59" s="369"/>
      <c r="AE59" s="369"/>
      <c r="AF59" s="369"/>
      <c r="AG59" s="369"/>
      <c r="AH59" s="369"/>
      <c r="AI59" s="369"/>
      <c r="AJ59" s="369"/>
      <c r="AK59" s="369"/>
      <c r="AL59" s="369"/>
      <c r="AM59" s="369"/>
      <c r="AN59" s="28"/>
      <c r="AO59" s="94"/>
      <c r="AP59" s="95"/>
    </row>
    <row r="60" spans="2:51" ht="13.5" customHeight="1">
      <c r="B60" s="94"/>
      <c r="C60" s="601"/>
      <c r="D60" s="602"/>
      <c r="E60" s="622"/>
      <c r="F60" s="622"/>
      <c r="G60" s="622"/>
      <c r="H60" s="622"/>
      <c r="I60" s="622"/>
      <c r="J60" s="622"/>
      <c r="K60" s="622"/>
      <c r="L60" s="622"/>
      <c r="M60" s="622"/>
      <c r="N60" s="622"/>
      <c r="O60" s="622"/>
      <c r="P60" s="622"/>
      <c r="Q60" s="606"/>
      <c r="R60" s="606"/>
      <c r="S60" s="606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1"/>
      <c r="AO60" s="94"/>
      <c r="AP60" s="95"/>
      <c r="AY60" s="23" t="str">
        <f>IF(LEFT(E46)="イ","許諾先","")</f>
        <v/>
      </c>
    </row>
    <row r="61" spans="2:51" ht="13.5" customHeight="1">
      <c r="B61" s="94"/>
      <c r="AO61" s="94"/>
      <c r="AP61" s="95"/>
      <c r="AS61" s="23">
        <f>IF(H62="使用しない",1,IF(H62="（選択してください）",2,0))</f>
        <v>2</v>
      </c>
    </row>
    <row r="62" spans="2:51">
      <c r="B62" s="94"/>
      <c r="C62" s="675" t="s">
        <v>171</v>
      </c>
      <c r="D62" s="676"/>
      <c r="E62" s="676"/>
      <c r="F62" s="676"/>
      <c r="G62" s="676"/>
      <c r="H62" s="681" t="s">
        <v>9</v>
      </c>
      <c r="I62" s="681"/>
      <c r="J62" s="681"/>
      <c r="K62" s="681"/>
      <c r="L62" s="681"/>
      <c r="M62" s="681"/>
      <c r="N62" s="681"/>
      <c r="O62" s="681"/>
      <c r="P62" s="681"/>
      <c r="Q62" s="681"/>
      <c r="R62" s="681"/>
      <c r="S62" s="660" t="s">
        <v>172</v>
      </c>
      <c r="T62" s="661"/>
      <c r="U62" s="661"/>
      <c r="V62" s="661"/>
      <c r="W62" s="661"/>
      <c r="X62" s="661"/>
      <c r="Y62" s="661"/>
      <c r="Z62" s="662"/>
      <c r="AA62" s="672" t="str">
        <f>IF(AS61=0,"指揮台の
位置","")</f>
        <v/>
      </c>
      <c r="AB62" s="644" t="e">
        <f>IF(LEFT(#REF!)="使用する","","指揮台の位置")</f>
        <v>#REF!</v>
      </c>
      <c r="AC62" s="644" t="e">
        <f>IF(LEFT(#REF!)="使用する","","指揮台の位置")</f>
        <v>#REF!</v>
      </c>
      <c r="AD62" s="644" t="e">
        <f>IF(LEFT(#REF!)="使用する","","指揮台の位置")</f>
        <v>#REF!</v>
      </c>
      <c r="AE62" s="644" t="e">
        <f>IF(LEFT(#REF!)="使用する","","指揮台の位置")</f>
        <v>#REF!</v>
      </c>
      <c r="AF62" s="666"/>
      <c r="AG62" s="667"/>
      <c r="AH62" s="667"/>
      <c r="AI62" s="667"/>
      <c r="AJ62" s="667"/>
      <c r="AK62" s="667"/>
      <c r="AL62" s="667"/>
      <c r="AM62" s="667"/>
      <c r="AN62" s="668"/>
      <c r="AO62" s="94"/>
      <c r="AP62" s="95"/>
      <c r="AS62" s="23" t="s">
        <v>9</v>
      </c>
      <c r="AT62" s="23" t="s">
        <v>173</v>
      </c>
      <c r="AU62" s="23" t="s">
        <v>174</v>
      </c>
      <c r="AV62" s="23" t="s">
        <v>175</v>
      </c>
    </row>
    <row r="63" spans="2:51">
      <c r="B63" s="94"/>
      <c r="C63" s="677"/>
      <c r="D63" s="678"/>
      <c r="E63" s="678"/>
      <c r="F63" s="678"/>
      <c r="G63" s="678"/>
      <c r="H63" s="682"/>
      <c r="I63" s="682"/>
      <c r="J63" s="682"/>
      <c r="K63" s="682"/>
      <c r="L63" s="682"/>
      <c r="M63" s="682"/>
      <c r="N63" s="682"/>
      <c r="O63" s="682"/>
      <c r="P63" s="682"/>
      <c r="Q63" s="682"/>
      <c r="R63" s="682"/>
      <c r="S63" s="663"/>
      <c r="T63" s="664"/>
      <c r="U63" s="664"/>
      <c r="V63" s="664"/>
      <c r="W63" s="664"/>
      <c r="X63" s="664"/>
      <c r="Y63" s="664"/>
      <c r="Z63" s="665"/>
      <c r="AA63" s="646" t="e">
        <f>IF(LEFT(#REF!)="使用する","","指揮台の位置")</f>
        <v>#REF!</v>
      </c>
      <c r="AB63" s="647" t="e">
        <f>IF(LEFT(#REF!)="使用する","","指揮台の位置")</f>
        <v>#REF!</v>
      </c>
      <c r="AC63" s="647" t="e">
        <f>IF(LEFT(#REF!)="使用する","","指揮台の位置")</f>
        <v>#REF!</v>
      </c>
      <c r="AD63" s="647" t="e">
        <f>IF(LEFT(#REF!)="使用する","","指揮台の位置")</f>
        <v>#REF!</v>
      </c>
      <c r="AE63" s="647" t="e">
        <f>IF(LEFT(#REF!)="使用する","","指揮台の位置")</f>
        <v>#REF!</v>
      </c>
      <c r="AF63" s="669"/>
      <c r="AG63" s="670"/>
      <c r="AH63" s="670"/>
      <c r="AI63" s="670"/>
      <c r="AJ63" s="670"/>
      <c r="AK63" s="670"/>
      <c r="AL63" s="670"/>
      <c r="AM63" s="670"/>
      <c r="AN63" s="671"/>
      <c r="AO63" s="94"/>
      <c r="AP63" s="95"/>
      <c r="AS63" s="23" t="s">
        <v>9</v>
      </c>
      <c r="AT63" s="23" t="s">
        <v>176</v>
      </c>
      <c r="AU63" s="23" t="s">
        <v>177</v>
      </c>
      <c r="AV63" s="23" t="s">
        <v>178</v>
      </c>
    </row>
    <row r="64" spans="2:51" ht="13.5" customHeight="1">
      <c r="B64" s="94"/>
      <c r="C64" s="679" t="s">
        <v>179</v>
      </c>
      <c r="D64" s="644"/>
      <c r="E64" s="644"/>
      <c r="F64" s="644"/>
      <c r="G64" s="644"/>
      <c r="H64" s="614" t="s">
        <v>180</v>
      </c>
      <c r="I64" s="615"/>
      <c r="J64" s="610"/>
      <c r="K64" s="610"/>
      <c r="L64" s="610"/>
      <c r="M64" s="612" t="s">
        <v>181</v>
      </c>
      <c r="N64" s="614" t="s">
        <v>182</v>
      </c>
      <c r="O64" s="615"/>
      <c r="P64" s="610"/>
      <c r="Q64" s="610"/>
      <c r="R64" s="610"/>
      <c r="S64" s="612" t="s">
        <v>181</v>
      </c>
      <c r="T64" s="683" t="s">
        <v>183</v>
      </c>
      <c r="U64" s="684"/>
      <c r="V64" s="610"/>
      <c r="W64" s="610"/>
      <c r="X64" s="610"/>
      <c r="Y64" s="612" t="s">
        <v>184</v>
      </c>
      <c r="Z64" s="614" t="s">
        <v>185</v>
      </c>
      <c r="AA64" s="615"/>
      <c r="AB64" s="610"/>
      <c r="AC64" s="610"/>
      <c r="AD64" s="610"/>
      <c r="AE64" s="612" t="s">
        <v>184</v>
      </c>
      <c r="AF64" s="615" t="s">
        <v>186</v>
      </c>
      <c r="AG64" s="615"/>
      <c r="AH64" s="615"/>
      <c r="AI64" s="615"/>
      <c r="AJ64" s="615"/>
      <c r="AK64" s="610"/>
      <c r="AL64" s="610"/>
      <c r="AM64" s="610"/>
      <c r="AN64" s="624" t="s">
        <v>184</v>
      </c>
      <c r="AO64" s="94"/>
      <c r="AP64" s="95"/>
      <c r="AS64" s="23" t="s">
        <v>9</v>
      </c>
      <c r="AT64" s="23" t="s">
        <v>187</v>
      </c>
      <c r="AU64" s="23" t="s">
        <v>188</v>
      </c>
    </row>
    <row r="65" spans="2:42">
      <c r="B65" s="94"/>
      <c r="C65" s="680"/>
      <c r="D65" s="647"/>
      <c r="E65" s="647"/>
      <c r="F65" s="647"/>
      <c r="G65" s="647"/>
      <c r="H65" s="616"/>
      <c r="I65" s="617"/>
      <c r="J65" s="611"/>
      <c r="K65" s="611"/>
      <c r="L65" s="611"/>
      <c r="M65" s="613"/>
      <c r="N65" s="616"/>
      <c r="O65" s="617"/>
      <c r="P65" s="611"/>
      <c r="Q65" s="611"/>
      <c r="R65" s="611"/>
      <c r="S65" s="613"/>
      <c r="T65" s="685"/>
      <c r="U65" s="686"/>
      <c r="V65" s="611"/>
      <c r="W65" s="611"/>
      <c r="X65" s="611"/>
      <c r="Y65" s="613"/>
      <c r="Z65" s="616"/>
      <c r="AA65" s="617"/>
      <c r="AB65" s="611"/>
      <c r="AC65" s="611"/>
      <c r="AD65" s="611"/>
      <c r="AE65" s="613"/>
      <c r="AF65" s="617"/>
      <c r="AG65" s="617"/>
      <c r="AH65" s="617"/>
      <c r="AI65" s="617"/>
      <c r="AJ65" s="617"/>
      <c r="AK65" s="611"/>
      <c r="AL65" s="611"/>
      <c r="AM65" s="611"/>
      <c r="AN65" s="625"/>
      <c r="AO65" s="94"/>
      <c r="AP65" s="95"/>
    </row>
    <row r="66" spans="2:42">
      <c r="B66" s="94"/>
      <c r="C66" s="674" t="s">
        <v>189</v>
      </c>
      <c r="D66" s="674"/>
      <c r="E66" s="674"/>
      <c r="F66" s="674"/>
      <c r="G66" s="674"/>
      <c r="H66" s="674"/>
      <c r="I66" s="674"/>
      <c r="J66" s="674"/>
      <c r="K66" s="674"/>
      <c r="L66" s="674"/>
      <c r="M66" s="674"/>
      <c r="N66" s="674"/>
      <c r="O66" s="674"/>
      <c r="P66" s="674"/>
      <c r="Q66" s="674"/>
      <c r="R66" s="674"/>
      <c r="S66" s="674"/>
      <c r="T66" s="674"/>
      <c r="U66" s="674"/>
      <c r="V66" s="674"/>
      <c r="W66" s="674"/>
      <c r="X66" s="674"/>
      <c r="Y66" s="674"/>
      <c r="Z66" s="674"/>
      <c r="AA66" s="674"/>
      <c r="AB66" s="674"/>
      <c r="AC66" s="674"/>
      <c r="AD66" s="674"/>
      <c r="AE66" s="674"/>
      <c r="AF66" s="674"/>
      <c r="AG66" s="674"/>
      <c r="AH66" s="674"/>
      <c r="AI66" s="674"/>
      <c r="AJ66" s="674"/>
      <c r="AK66" s="674"/>
      <c r="AL66" s="674"/>
      <c r="AM66" s="674"/>
      <c r="AN66" s="674"/>
      <c r="AO66" s="94"/>
      <c r="AP66" s="95"/>
    </row>
    <row r="67" spans="2:42">
      <c r="B67" s="94"/>
      <c r="C67" s="674" t="s">
        <v>190</v>
      </c>
      <c r="D67" s="674"/>
      <c r="E67" s="674"/>
      <c r="F67" s="674"/>
      <c r="G67" s="674"/>
      <c r="H67" s="674"/>
      <c r="I67" s="674"/>
      <c r="J67" s="674"/>
      <c r="K67" s="674"/>
      <c r="L67" s="674"/>
      <c r="M67" s="674"/>
      <c r="N67" s="674"/>
      <c r="O67" s="674"/>
      <c r="P67" s="674"/>
      <c r="Q67" s="674"/>
      <c r="R67" s="674"/>
      <c r="S67" s="674"/>
      <c r="T67" s="674"/>
      <c r="U67" s="674"/>
      <c r="V67" s="674"/>
      <c r="W67" s="674"/>
      <c r="X67" s="674"/>
      <c r="Y67" s="674"/>
      <c r="Z67" s="674"/>
      <c r="AA67" s="674"/>
      <c r="AB67" s="674"/>
      <c r="AC67" s="674"/>
      <c r="AD67" s="674"/>
      <c r="AE67" s="674"/>
      <c r="AF67" s="674"/>
      <c r="AG67" s="674"/>
      <c r="AH67" s="674"/>
      <c r="AI67" s="674"/>
      <c r="AJ67" s="674"/>
      <c r="AK67" s="674"/>
      <c r="AL67" s="674"/>
      <c r="AM67" s="674"/>
      <c r="AN67" s="674"/>
      <c r="AO67" s="94"/>
      <c r="AP67" s="95"/>
    </row>
    <row r="68" spans="2:42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5"/>
    </row>
    <row r="69" spans="2:42"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</row>
  </sheetData>
  <sheetProtection algorithmName="SHA-512" hashValue="xBuld1u7xGGhJ74kg3pTy/ST3KgMST/W9YEzO5Ye4ZnaGmfRG1WE4PrZyXyd/gIjHX4S/dsyEonUYG/QX/yWrA==" saltValue="BqKk+A4rF9Xt3c8VZqrvhg==" spinCount="100000" sheet="1" selectLockedCells="1"/>
  <mergeCells count="48">
    <mergeCell ref="C67:AN67"/>
    <mergeCell ref="C66:AN66"/>
    <mergeCell ref="C62:G63"/>
    <mergeCell ref="C64:G65"/>
    <mergeCell ref="H62:R63"/>
    <mergeCell ref="S64:S65"/>
    <mergeCell ref="T64:U65"/>
    <mergeCell ref="G13:X14"/>
    <mergeCell ref="AL9:AN10"/>
    <mergeCell ref="V64:X65"/>
    <mergeCell ref="AH9:AK9"/>
    <mergeCell ref="AH10:AK10"/>
    <mergeCell ref="H64:I65"/>
    <mergeCell ref="P64:R65"/>
    <mergeCell ref="E25:P31"/>
    <mergeCell ref="E32:P38"/>
    <mergeCell ref="W59:AM59"/>
    <mergeCell ref="C11:F12"/>
    <mergeCell ref="G11:AN12"/>
    <mergeCell ref="S62:Z63"/>
    <mergeCell ref="AF62:AN63"/>
    <mergeCell ref="AA62:AE63"/>
    <mergeCell ref="C16:AN16"/>
    <mergeCell ref="C7:AN8"/>
    <mergeCell ref="Y64:Y65"/>
    <mergeCell ref="Z64:AA65"/>
    <mergeCell ref="AB64:AD65"/>
    <mergeCell ref="AE64:AE65"/>
    <mergeCell ref="AF64:AJ65"/>
    <mergeCell ref="AK64:AM65"/>
    <mergeCell ref="AN64:AN65"/>
    <mergeCell ref="V37:AL37"/>
    <mergeCell ref="E47:P53"/>
    <mergeCell ref="C9:F10"/>
    <mergeCell ref="G9:AG10"/>
    <mergeCell ref="AB13:AN14"/>
    <mergeCell ref="C18:D38"/>
    <mergeCell ref="C13:F14"/>
    <mergeCell ref="Y13:AA14"/>
    <mergeCell ref="C40:D60"/>
    <mergeCell ref="Q18:S38"/>
    <mergeCell ref="Q40:S60"/>
    <mergeCell ref="E18:P24"/>
    <mergeCell ref="J64:L65"/>
    <mergeCell ref="M64:M65"/>
    <mergeCell ref="N64:O65"/>
    <mergeCell ref="E40:P46"/>
    <mergeCell ref="E54:P60"/>
  </mergeCells>
  <phoneticPr fontId="1"/>
  <conditionalFormatting sqref="H62:R63">
    <cfRule type="expression" dxfId="8" priority="8" stopIfTrue="1">
      <formula>$H$62="（選択してください）"</formula>
    </cfRule>
  </conditionalFormatting>
  <conditionalFormatting sqref="J64:L65 P64:R65 V64:X65 AB64:AD65 AK64:AM65">
    <cfRule type="cellIs" dxfId="7" priority="12" operator="equal">
      <formula>0</formula>
    </cfRule>
  </conditionalFormatting>
  <conditionalFormatting sqref="AF62:AN63">
    <cfRule type="expression" dxfId="6" priority="18" stopIfTrue="1">
      <formula>$AA$62=""</formula>
    </cfRule>
    <cfRule type="expression" dxfId="5" priority="19" stopIfTrue="1">
      <formula>$AF$62="（選択してください）"</formula>
    </cfRule>
  </conditionalFormatting>
  <dataValidations count="2">
    <dataValidation type="list" allowBlank="1" showInputMessage="1" showErrorMessage="1" sqref="H62:R63" xr:uid="{00000000-0002-0000-0500-000000000000}">
      <formula1>$AS$62:$AV$62</formula1>
    </dataValidation>
    <dataValidation type="list" allowBlank="1" showInputMessage="1" showErrorMessage="1" sqref="AF62:AN63" xr:uid="{00000000-0002-0000-0500-000001000000}">
      <formula1>$AS$63:$AV$63</formula1>
    </dataValidation>
  </dataValidations>
  <pageMargins left="0.78740157480314965" right="0.70866141732283472" top="0.78740157480314965" bottom="0.78740157480314965" header="0.78740157480314965" footer="0.31496062992125984"/>
  <pageSetup paperSize="9" orientation="portrait" r:id="rId1"/>
  <ignoredErrors>
    <ignoredError sqref="AL9 G13 AB13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C66"/>
  <sheetViews>
    <sheetView showGridLines="0" showRowColHeaders="0" topLeftCell="A19" zoomScale="110" zoomScaleNormal="110" workbookViewId="0">
      <selection activeCell="J19" sqref="J19:S19"/>
    </sheetView>
  </sheetViews>
  <sheetFormatPr defaultColWidth="2.140625" defaultRowHeight="12.95"/>
  <cols>
    <col min="1" max="2" width="2.140625" style="23"/>
    <col min="3" max="3" width="2.42578125" style="23" bestFit="1" customWidth="1"/>
    <col min="4" max="44" width="2.140625" style="23"/>
    <col min="45" max="53" width="0" style="23" hidden="1" customWidth="1"/>
    <col min="54" max="55" width="2.140625" style="23" hidden="1" customWidth="1"/>
    <col min="56" max="16384" width="2.140625" style="23"/>
  </cols>
  <sheetData>
    <row r="2" spans="2:42">
      <c r="C2" s="144" t="s">
        <v>153</v>
      </c>
    </row>
    <row r="3" spans="2:42">
      <c r="C3" s="144" t="s">
        <v>154</v>
      </c>
      <c r="D3" s="144"/>
      <c r="E3" s="144"/>
      <c r="F3" s="39"/>
    </row>
    <row r="4" spans="2:42">
      <c r="C4" s="144"/>
      <c r="D4" s="144" t="s">
        <v>155</v>
      </c>
      <c r="E4" s="144"/>
      <c r="F4" s="39"/>
    </row>
    <row r="6" spans="2:42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</row>
    <row r="7" spans="2:42">
      <c r="B7" s="94"/>
      <c r="C7" s="623" t="s">
        <v>191</v>
      </c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623"/>
      <c r="AL7" s="623"/>
      <c r="AM7" s="623"/>
      <c r="AN7" s="623"/>
      <c r="AO7" s="94"/>
      <c r="AP7" s="95"/>
    </row>
    <row r="8" spans="2:42">
      <c r="B8" s="94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3"/>
      <c r="AE8" s="623"/>
      <c r="AF8" s="623"/>
      <c r="AG8" s="623"/>
      <c r="AH8" s="623"/>
      <c r="AI8" s="623"/>
      <c r="AJ8" s="623"/>
      <c r="AK8" s="623"/>
      <c r="AL8" s="623"/>
      <c r="AM8" s="623"/>
      <c r="AN8" s="623"/>
      <c r="AO8" s="94"/>
      <c r="AP8" s="95"/>
    </row>
    <row r="9" spans="2:42">
      <c r="B9" s="94"/>
      <c r="C9" s="626" t="s">
        <v>84</v>
      </c>
      <c r="D9" s="615"/>
      <c r="E9" s="615"/>
      <c r="F9" s="612"/>
      <c r="G9" s="630">
        <f>団体名</f>
        <v>0</v>
      </c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2"/>
      <c r="AH9" s="626" t="s">
        <v>157</v>
      </c>
      <c r="AI9" s="615"/>
      <c r="AJ9" s="615"/>
      <c r="AK9" s="612"/>
      <c r="AL9" s="651">
        <f>出演順</f>
        <v>0</v>
      </c>
      <c r="AM9" s="652"/>
      <c r="AN9" s="653"/>
      <c r="AO9" s="94"/>
      <c r="AP9" s="95"/>
    </row>
    <row r="10" spans="2:42">
      <c r="B10" s="94"/>
      <c r="C10" s="627"/>
      <c r="D10" s="628"/>
      <c r="E10" s="628"/>
      <c r="F10" s="629"/>
      <c r="G10" s="633"/>
      <c r="H10" s="634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4"/>
      <c r="X10" s="634"/>
      <c r="Y10" s="634"/>
      <c r="Z10" s="634"/>
      <c r="AA10" s="634"/>
      <c r="AB10" s="634"/>
      <c r="AC10" s="634"/>
      <c r="AD10" s="634"/>
      <c r="AE10" s="634"/>
      <c r="AF10" s="634"/>
      <c r="AG10" s="635"/>
      <c r="AH10" s="627" t="s">
        <v>158</v>
      </c>
      <c r="AI10" s="628"/>
      <c r="AJ10" s="628"/>
      <c r="AK10" s="629"/>
      <c r="AL10" s="654"/>
      <c r="AM10" s="655"/>
      <c r="AN10" s="656"/>
      <c r="AO10" s="94"/>
      <c r="AP10" s="95"/>
    </row>
    <row r="11" spans="2:42">
      <c r="B11" s="94"/>
      <c r="C11" s="626" t="s">
        <v>91</v>
      </c>
      <c r="D11" s="615"/>
      <c r="E11" s="615"/>
      <c r="F11" s="612"/>
      <c r="G11" s="695" t="str">
        <f>IF(邦文1&lt;&gt;"","1 "&amp;邦文1,"")&amp;IF(邦文2&lt;&gt;"","　2 "&amp;邦文2,"")&amp;IF(邦文3&lt;&gt;"","　3 "&amp;邦文3,"")&amp;IF(邦文4&lt;&gt;"","　4 "&amp;邦文4,"")</f>
        <v/>
      </c>
      <c r="H11" s="696"/>
      <c r="I11" s="696"/>
      <c r="J11" s="696"/>
      <c r="K11" s="696"/>
      <c r="L11" s="696"/>
      <c r="M11" s="696"/>
      <c r="N11" s="696"/>
      <c r="O11" s="696"/>
      <c r="P11" s="696"/>
      <c r="Q11" s="696"/>
      <c r="R11" s="696"/>
      <c r="S11" s="696"/>
      <c r="T11" s="696"/>
      <c r="U11" s="696"/>
      <c r="V11" s="696"/>
      <c r="W11" s="696"/>
      <c r="X11" s="696"/>
      <c r="Y11" s="696"/>
      <c r="Z11" s="696"/>
      <c r="AA11" s="696"/>
      <c r="AB11" s="696"/>
      <c r="AC11" s="696"/>
      <c r="AD11" s="696"/>
      <c r="AE11" s="696"/>
      <c r="AF11" s="696"/>
      <c r="AG11" s="696"/>
      <c r="AH11" s="696"/>
      <c r="AI11" s="696"/>
      <c r="AJ11" s="696"/>
      <c r="AK11" s="696"/>
      <c r="AL11" s="696"/>
      <c r="AM11" s="696"/>
      <c r="AN11" s="697"/>
      <c r="AO11" s="94"/>
      <c r="AP11" s="95"/>
    </row>
    <row r="12" spans="2:42">
      <c r="B12" s="94"/>
      <c r="C12" s="642"/>
      <c r="D12" s="617"/>
      <c r="E12" s="617"/>
      <c r="F12" s="613"/>
      <c r="G12" s="698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699"/>
      <c r="S12" s="699"/>
      <c r="T12" s="699"/>
      <c r="U12" s="699"/>
      <c r="V12" s="699"/>
      <c r="W12" s="699"/>
      <c r="X12" s="699"/>
      <c r="Y12" s="699"/>
      <c r="Z12" s="699"/>
      <c r="AA12" s="699"/>
      <c r="AB12" s="699"/>
      <c r="AC12" s="699"/>
      <c r="AD12" s="699"/>
      <c r="AE12" s="699"/>
      <c r="AF12" s="699"/>
      <c r="AG12" s="699"/>
      <c r="AH12" s="699"/>
      <c r="AI12" s="699"/>
      <c r="AJ12" s="699"/>
      <c r="AK12" s="699"/>
      <c r="AL12" s="699"/>
      <c r="AM12" s="699"/>
      <c r="AN12" s="700"/>
      <c r="AO12" s="94"/>
      <c r="AP12" s="95"/>
    </row>
    <row r="13" spans="2:42">
      <c r="B13" s="94"/>
      <c r="C13" s="626" t="s">
        <v>160</v>
      </c>
      <c r="D13" s="615"/>
      <c r="E13" s="615"/>
      <c r="F13" s="612"/>
      <c r="G13" s="636">
        <f>申込責任者</f>
        <v>0</v>
      </c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49"/>
      <c r="Y13" s="643" t="s">
        <v>161</v>
      </c>
      <c r="Z13" s="644"/>
      <c r="AA13" s="645"/>
      <c r="AB13" s="636">
        <f>携帯</f>
        <v>0</v>
      </c>
      <c r="AC13" s="637"/>
      <c r="AD13" s="637"/>
      <c r="AE13" s="637"/>
      <c r="AF13" s="637"/>
      <c r="AG13" s="637"/>
      <c r="AH13" s="637"/>
      <c r="AI13" s="637"/>
      <c r="AJ13" s="637"/>
      <c r="AK13" s="637"/>
      <c r="AL13" s="637"/>
      <c r="AM13" s="637"/>
      <c r="AN13" s="638"/>
      <c r="AO13" s="94"/>
      <c r="AP13" s="95"/>
    </row>
    <row r="14" spans="2:42">
      <c r="B14" s="94"/>
      <c r="C14" s="642"/>
      <c r="D14" s="617"/>
      <c r="E14" s="617"/>
      <c r="F14" s="613"/>
      <c r="G14" s="639"/>
      <c r="H14" s="640"/>
      <c r="I14" s="640"/>
      <c r="J14" s="640"/>
      <c r="K14" s="640"/>
      <c r="L14" s="640"/>
      <c r="M14" s="640"/>
      <c r="N14" s="640"/>
      <c r="O14" s="640"/>
      <c r="P14" s="640"/>
      <c r="Q14" s="640"/>
      <c r="R14" s="640"/>
      <c r="S14" s="640"/>
      <c r="T14" s="640"/>
      <c r="U14" s="640"/>
      <c r="V14" s="640"/>
      <c r="W14" s="640"/>
      <c r="X14" s="650"/>
      <c r="Y14" s="646"/>
      <c r="Z14" s="647"/>
      <c r="AA14" s="648"/>
      <c r="AB14" s="639"/>
      <c r="AC14" s="640"/>
      <c r="AD14" s="640"/>
      <c r="AE14" s="640"/>
      <c r="AF14" s="640"/>
      <c r="AG14" s="640"/>
      <c r="AH14" s="640"/>
      <c r="AI14" s="640"/>
      <c r="AJ14" s="640"/>
      <c r="AK14" s="640"/>
      <c r="AL14" s="640"/>
      <c r="AM14" s="640"/>
      <c r="AN14" s="641"/>
      <c r="AO14" s="94"/>
      <c r="AP14" s="95"/>
    </row>
    <row r="15" spans="2:42">
      <c r="B15" s="94"/>
      <c r="C15" s="673" t="s">
        <v>162</v>
      </c>
      <c r="D15" s="673"/>
      <c r="E15" s="673"/>
      <c r="F15" s="673"/>
      <c r="G15" s="673"/>
      <c r="H15" s="673"/>
      <c r="I15" s="673"/>
      <c r="J15" s="673"/>
      <c r="K15" s="673"/>
      <c r="L15" s="673"/>
      <c r="M15" s="673"/>
      <c r="N15" s="673"/>
      <c r="O15" s="673"/>
      <c r="P15" s="673"/>
      <c r="Q15" s="673"/>
      <c r="R15" s="673"/>
      <c r="S15" s="673"/>
      <c r="T15" s="673"/>
      <c r="U15" s="673"/>
      <c r="V15" s="673"/>
      <c r="W15" s="673"/>
      <c r="X15" s="673"/>
      <c r="Y15" s="673"/>
      <c r="Z15" s="673"/>
      <c r="AA15" s="673"/>
      <c r="AB15" s="673"/>
      <c r="AC15" s="673"/>
      <c r="AD15" s="673"/>
      <c r="AE15" s="673"/>
      <c r="AF15" s="673"/>
      <c r="AG15" s="673"/>
      <c r="AH15" s="673"/>
      <c r="AI15" s="673"/>
      <c r="AJ15" s="673"/>
      <c r="AK15" s="673"/>
      <c r="AL15" s="673"/>
      <c r="AM15" s="673"/>
      <c r="AN15" s="673"/>
      <c r="AO15" s="94"/>
      <c r="AP15" s="95"/>
    </row>
    <row r="16" spans="2:42">
      <c r="B16" s="94"/>
      <c r="C16" s="693" t="s">
        <v>192</v>
      </c>
      <c r="D16" s="693"/>
      <c r="E16" s="693"/>
      <c r="F16" s="693"/>
      <c r="G16" s="693"/>
      <c r="H16" s="693"/>
      <c r="I16" s="693"/>
      <c r="J16" s="693"/>
      <c r="K16" s="693"/>
      <c r="L16" s="693"/>
      <c r="M16" s="693"/>
      <c r="N16" s="693"/>
      <c r="O16" s="693"/>
      <c r="P16" s="693"/>
      <c r="Q16" s="693"/>
      <c r="R16" s="693"/>
      <c r="S16" s="693"/>
      <c r="T16" s="693"/>
      <c r="U16" s="693"/>
      <c r="V16" s="693"/>
      <c r="W16" s="693"/>
      <c r="X16" s="693"/>
      <c r="Y16" s="693"/>
      <c r="Z16" s="693"/>
      <c r="AA16" s="693"/>
      <c r="AB16" s="693"/>
      <c r="AC16" s="693"/>
      <c r="AD16" s="693"/>
      <c r="AE16" s="693"/>
      <c r="AF16" s="693"/>
      <c r="AG16" s="693"/>
      <c r="AH16" s="693"/>
      <c r="AI16" s="693"/>
      <c r="AJ16" s="693"/>
      <c r="AK16" s="693"/>
      <c r="AL16" s="693"/>
      <c r="AM16" s="693"/>
      <c r="AN16" s="693"/>
      <c r="AO16" s="94"/>
      <c r="AP16" s="95"/>
    </row>
    <row r="17" spans="2:49">
      <c r="B17" s="94"/>
      <c r="C17" s="693" t="s">
        <v>193</v>
      </c>
      <c r="D17" s="693"/>
      <c r="E17" s="693"/>
      <c r="F17" s="693"/>
      <c r="G17" s="693"/>
      <c r="H17" s="693"/>
      <c r="I17" s="693"/>
      <c r="J17" s="693"/>
      <c r="K17" s="693"/>
      <c r="L17" s="693"/>
      <c r="M17" s="693"/>
      <c r="N17" s="693"/>
      <c r="O17" s="693"/>
      <c r="P17" s="693"/>
      <c r="Q17" s="693"/>
      <c r="R17" s="693"/>
      <c r="S17" s="693"/>
      <c r="T17" s="693"/>
      <c r="U17" s="693"/>
      <c r="V17" s="693"/>
      <c r="W17" s="693"/>
      <c r="X17" s="693"/>
      <c r="Y17" s="693"/>
      <c r="Z17" s="693"/>
      <c r="AA17" s="693"/>
      <c r="AB17" s="693"/>
      <c r="AC17" s="693"/>
      <c r="AD17" s="693"/>
      <c r="AE17" s="693"/>
      <c r="AF17" s="693"/>
      <c r="AG17" s="693"/>
      <c r="AH17" s="693"/>
      <c r="AI17" s="693"/>
      <c r="AJ17" s="693"/>
      <c r="AK17" s="693"/>
      <c r="AL17" s="693"/>
      <c r="AM17" s="693"/>
      <c r="AN17" s="693"/>
      <c r="AO17" s="94"/>
      <c r="AP17" s="95"/>
    </row>
    <row r="18" spans="2:49">
      <c r="B18" s="9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94"/>
      <c r="AP18" s="95"/>
    </row>
    <row r="19" spans="2:49">
      <c r="B19" s="94"/>
      <c r="C19" s="59">
        <v>1</v>
      </c>
      <c r="D19" s="104"/>
      <c r="E19" s="701" t="s">
        <v>194</v>
      </c>
      <c r="F19" s="701"/>
      <c r="G19" s="701"/>
      <c r="H19" s="701"/>
      <c r="I19" s="701"/>
      <c r="J19" s="694" t="s">
        <v>9</v>
      </c>
      <c r="K19" s="694"/>
      <c r="L19" s="694"/>
      <c r="M19" s="694"/>
      <c r="N19" s="694"/>
      <c r="O19" s="694"/>
      <c r="P19" s="694"/>
      <c r="Q19" s="694"/>
      <c r="R19" s="694"/>
      <c r="S19" s="694"/>
      <c r="T19" s="104"/>
      <c r="U19" s="59">
        <v>2</v>
      </c>
      <c r="V19" s="104"/>
      <c r="W19" s="701" t="s">
        <v>194</v>
      </c>
      <c r="X19" s="701"/>
      <c r="Y19" s="701"/>
      <c r="Z19" s="701"/>
      <c r="AA19" s="701"/>
      <c r="AB19" s="694" t="s">
        <v>9</v>
      </c>
      <c r="AC19" s="694"/>
      <c r="AD19" s="694"/>
      <c r="AE19" s="694"/>
      <c r="AF19" s="694"/>
      <c r="AG19" s="694"/>
      <c r="AH19" s="694"/>
      <c r="AI19" s="694"/>
      <c r="AJ19" s="694"/>
      <c r="AK19" s="694"/>
      <c r="AL19" s="104"/>
      <c r="AM19" s="104"/>
      <c r="AN19" s="104"/>
      <c r="AO19" s="94"/>
      <c r="AP19" s="95"/>
      <c r="AT19" s="23" t="s">
        <v>9</v>
      </c>
      <c r="AU19" s="23" t="s">
        <v>195</v>
      </c>
      <c r="AV19" s="23" t="s">
        <v>196</v>
      </c>
      <c r="AW19" s="23" t="s">
        <v>197</v>
      </c>
    </row>
    <row r="20" spans="2:49" ht="13.5" customHeight="1">
      <c r="B20" s="94"/>
      <c r="C20" s="100"/>
      <c r="D20" s="100"/>
      <c r="E20" s="621" t="s">
        <v>198</v>
      </c>
      <c r="F20" s="621"/>
      <c r="G20" s="621"/>
      <c r="H20" s="621"/>
      <c r="I20" s="621"/>
      <c r="J20" s="101"/>
      <c r="K20" s="101"/>
      <c r="L20" s="692"/>
      <c r="M20" s="692"/>
      <c r="N20" s="687" t="s">
        <v>199</v>
      </c>
      <c r="O20" s="687"/>
      <c r="P20" s="101"/>
      <c r="Q20" s="103"/>
      <c r="R20" s="100"/>
      <c r="S20" s="100"/>
      <c r="T20" s="32"/>
      <c r="U20" s="32"/>
      <c r="V20" s="32"/>
      <c r="W20" s="621" t="s">
        <v>198</v>
      </c>
      <c r="X20" s="621"/>
      <c r="Y20" s="621"/>
      <c r="Z20" s="621"/>
      <c r="AA20" s="621"/>
      <c r="AB20" s="32"/>
      <c r="AC20" s="32"/>
      <c r="AD20" s="692"/>
      <c r="AE20" s="692"/>
      <c r="AF20" s="687" t="s">
        <v>199</v>
      </c>
      <c r="AG20" s="687"/>
      <c r="AH20" s="32"/>
      <c r="AI20" s="32"/>
      <c r="AJ20" s="32"/>
      <c r="AK20" s="32"/>
      <c r="AL20" s="32"/>
      <c r="AM20" s="32"/>
      <c r="AN20" s="32"/>
      <c r="AO20" s="94"/>
      <c r="AP20" s="95"/>
    </row>
    <row r="21" spans="2:49" ht="13.5" customHeight="1">
      <c r="B21" s="94"/>
      <c r="C21" s="100"/>
      <c r="D21" s="100"/>
      <c r="E21" s="688" t="str">
        <f>IF(L20="","",IF(L20=1,邦文1,IF(L20=2,邦文2,IF(L20=3,邦文3,IF(L20=4,邦文4,"")))))</f>
        <v/>
      </c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32"/>
      <c r="U21" s="32"/>
      <c r="V21" s="32"/>
      <c r="W21" s="688" t="str">
        <f>IF(AD20="","",IF(AD20=1,邦文1,IF(AD20=2,邦文2,IF(AD20=3,邦文3,IF(AD20=4,邦文4,"")))))</f>
        <v/>
      </c>
      <c r="X21" s="688"/>
      <c r="Y21" s="688"/>
      <c r="Z21" s="688"/>
      <c r="AA21" s="688"/>
      <c r="AB21" s="688"/>
      <c r="AC21" s="688"/>
      <c r="AD21" s="688"/>
      <c r="AE21" s="688"/>
      <c r="AF21" s="688"/>
      <c r="AG21" s="688"/>
      <c r="AH21" s="688"/>
      <c r="AI21" s="688"/>
      <c r="AJ21" s="688"/>
      <c r="AK21" s="688"/>
      <c r="AL21" s="32"/>
      <c r="AM21" s="32"/>
      <c r="AN21" s="32"/>
      <c r="AO21" s="94"/>
      <c r="AP21" s="95"/>
    </row>
    <row r="22" spans="2:49" ht="13.5" customHeight="1">
      <c r="B22" s="94"/>
      <c r="C22" s="100"/>
      <c r="D22" s="100"/>
      <c r="E22" s="689" t="s">
        <v>200</v>
      </c>
      <c r="F22" s="689"/>
      <c r="G22" s="689"/>
      <c r="H22" s="689"/>
      <c r="I22" s="689"/>
      <c r="J22" s="689"/>
      <c r="K22" s="101"/>
      <c r="L22" s="101"/>
      <c r="M22" s="101"/>
      <c r="N22" s="101"/>
      <c r="O22" s="101"/>
      <c r="P22" s="101"/>
      <c r="Q22" s="103"/>
      <c r="R22" s="100"/>
      <c r="S22" s="100"/>
      <c r="T22" s="32"/>
      <c r="U22" s="32"/>
      <c r="V22" s="32"/>
      <c r="W22" s="689" t="s">
        <v>200</v>
      </c>
      <c r="X22" s="689"/>
      <c r="Y22" s="689"/>
      <c r="Z22" s="689"/>
      <c r="AA22" s="689"/>
      <c r="AB22" s="689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94"/>
      <c r="AP22" s="95"/>
    </row>
    <row r="23" spans="2:49">
      <c r="B23" s="94"/>
      <c r="C23" s="100"/>
      <c r="D23" s="100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0"/>
      <c r="R23" s="100"/>
      <c r="S23" s="100"/>
      <c r="AO23" s="94"/>
      <c r="AP23" s="95"/>
    </row>
    <row r="24" spans="2:49">
      <c r="B24" s="94"/>
      <c r="C24" s="100"/>
      <c r="D24" s="100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0"/>
      <c r="R24" s="100"/>
      <c r="S24" s="100"/>
      <c r="AO24" s="94"/>
      <c r="AP24" s="95"/>
    </row>
    <row r="25" spans="2:49">
      <c r="B25" s="94"/>
      <c r="C25" s="100"/>
      <c r="D25" s="100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0"/>
      <c r="R25" s="100"/>
      <c r="S25" s="100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4"/>
      <c r="AP25" s="95"/>
    </row>
    <row r="26" spans="2:49">
      <c r="B26" s="94"/>
      <c r="C26" s="100"/>
      <c r="D26" s="100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0"/>
      <c r="R26" s="100"/>
      <c r="S26" s="100"/>
      <c r="AO26" s="94"/>
      <c r="AP26" s="95"/>
    </row>
    <row r="27" spans="2:49">
      <c r="B27" s="94"/>
      <c r="C27" s="100"/>
      <c r="D27" s="100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0"/>
      <c r="R27" s="100"/>
      <c r="S27" s="100"/>
      <c r="AO27" s="94"/>
      <c r="AP27" s="95"/>
    </row>
    <row r="28" spans="2:49">
      <c r="B28" s="94"/>
      <c r="C28" s="100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0"/>
      <c r="R28" s="100"/>
      <c r="S28" s="100"/>
      <c r="AO28" s="94"/>
      <c r="AP28" s="95"/>
    </row>
    <row r="29" spans="2:49" ht="13.5" customHeight="1">
      <c r="B29" s="94"/>
      <c r="C29" s="100"/>
      <c r="D29" s="100"/>
      <c r="E29" s="102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0"/>
      <c r="R29" s="100"/>
      <c r="S29" s="100"/>
      <c r="AO29" s="94"/>
      <c r="AP29" s="95"/>
    </row>
    <row r="30" spans="2:49">
      <c r="B30" s="94"/>
      <c r="C30" s="100"/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0"/>
      <c r="R30" s="100"/>
      <c r="S30" s="100"/>
      <c r="AO30" s="94"/>
      <c r="AP30" s="95"/>
    </row>
    <row r="31" spans="2:49">
      <c r="B31" s="94"/>
      <c r="C31" s="100"/>
      <c r="D31" s="100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0"/>
      <c r="R31" s="100"/>
      <c r="S31" s="100"/>
      <c r="AO31" s="94"/>
      <c r="AP31" s="95"/>
    </row>
    <row r="32" spans="2:49">
      <c r="B32" s="94"/>
      <c r="C32" s="100"/>
      <c r="D32" s="100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0"/>
      <c r="R32" s="100"/>
      <c r="S32" s="100"/>
      <c r="AO32" s="94"/>
      <c r="AP32" s="95"/>
    </row>
    <row r="33" spans="2:42">
      <c r="B33" s="94"/>
      <c r="C33" s="100"/>
      <c r="D33" s="100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0"/>
      <c r="R33" s="100"/>
      <c r="S33" s="100"/>
      <c r="AO33" s="94"/>
      <c r="AP33" s="95"/>
    </row>
    <row r="34" spans="2:42">
      <c r="B34" s="94"/>
      <c r="C34" s="100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0"/>
      <c r="R34" s="100"/>
      <c r="S34" s="100"/>
      <c r="AO34" s="94"/>
      <c r="AP34" s="95"/>
    </row>
    <row r="35" spans="2:42">
      <c r="B35" s="94"/>
      <c r="C35" s="100"/>
      <c r="D35" s="100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0"/>
      <c r="R35" s="100"/>
      <c r="S35" s="100"/>
      <c r="AO35" s="94"/>
      <c r="AP35" s="95"/>
    </row>
    <row r="36" spans="2:42" ht="13.5" customHeight="1">
      <c r="B36" s="94"/>
      <c r="C36" s="100"/>
      <c r="D36" s="100"/>
      <c r="E36" s="102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0"/>
      <c r="R36" s="100"/>
      <c r="S36" s="100"/>
      <c r="AO36" s="94"/>
      <c r="AP36" s="95"/>
    </row>
    <row r="37" spans="2:42">
      <c r="B37" s="94"/>
      <c r="C37" s="100"/>
      <c r="D37" s="100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0"/>
      <c r="R37" s="100"/>
      <c r="S37" s="100"/>
      <c r="AO37" s="94"/>
      <c r="AP37" s="95"/>
    </row>
    <row r="38" spans="2:42">
      <c r="B38" s="94"/>
      <c r="C38" s="100"/>
      <c r="D38" s="100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0"/>
      <c r="R38" s="100"/>
      <c r="S38" s="100"/>
      <c r="AO38" s="94"/>
      <c r="AP38" s="95"/>
    </row>
    <row r="39" spans="2:42">
      <c r="B39" s="94"/>
      <c r="C39" s="100"/>
      <c r="D39" s="100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0"/>
      <c r="R39" s="100"/>
      <c r="S39" s="100"/>
      <c r="AO39" s="94"/>
      <c r="AP39" s="95"/>
    </row>
    <row r="40" spans="2:42">
      <c r="B40" s="94"/>
      <c r="C40" s="10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0"/>
      <c r="R40" s="100"/>
      <c r="S40" s="100"/>
      <c r="AO40" s="94"/>
      <c r="AP40" s="95"/>
    </row>
    <row r="41" spans="2:42">
      <c r="B41" s="94"/>
      <c r="C41" s="100"/>
      <c r="D41" s="369" t="s">
        <v>167</v>
      </c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V41" s="369" t="s">
        <v>167</v>
      </c>
      <c r="W41" s="369"/>
      <c r="X41" s="369"/>
      <c r="Y41" s="369"/>
      <c r="Z41" s="369"/>
      <c r="AA41" s="369"/>
      <c r="AB41" s="369"/>
      <c r="AC41" s="369"/>
      <c r="AD41" s="369"/>
      <c r="AE41" s="369"/>
      <c r="AF41" s="369"/>
      <c r="AG41" s="369"/>
      <c r="AH41" s="369"/>
      <c r="AI41" s="369"/>
      <c r="AJ41" s="369"/>
      <c r="AK41" s="369"/>
      <c r="AL41" s="369"/>
      <c r="AO41" s="94"/>
      <c r="AP41" s="95"/>
    </row>
    <row r="42" spans="2:42">
      <c r="B42" s="94"/>
      <c r="C42" s="100"/>
      <c r="D42" s="100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0"/>
      <c r="R42" s="100"/>
      <c r="S42" s="100"/>
      <c r="AO42" s="94"/>
      <c r="AP42" s="95"/>
    </row>
    <row r="43" spans="2:42" ht="13.5" thickBot="1">
      <c r="B43" s="94"/>
      <c r="C43" s="52">
        <v>3</v>
      </c>
      <c r="E43" s="701" t="s">
        <v>194</v>
      </c>
      <c r="F43" s="701"/>
      <c r="G43" s="701"/>
      <c r="H43" s="701"/>
      <c r="I43" s="701"/>
      <c r="J43" s="694" t="s">
        <v>9</v>
      </c>
      <c r="K43" s="694"/>
      <c r="L43" s="694"/>
      <c r="M43" s="694"/>
      <c r="N43" s="694"/>
      <c r="O43" s="694"/>
      <c r="P43" s="694"/>
      <c r="Q43" s="694"/>
      <c r="R43" s="694"/>
      <c r="S43" s="694"/>
      <c r="AO43" s="94"/>
      <c r="AP43" s="95"/>
    </row>
    <row r="44" spans="2:42">
      <c r="B44" s="94"/>
      <c r="C44" s="52"/>
      <c r="E44" s="621" t="s">
        <v>198</v>
      </c>
      <c r="F44" s="621"/>
      <c r="G44" s="621"/>
      <c r="H44" s="621"/>
      <c r="I44" s="621"/>
      <c r="J44" s="59"/>
      <c r="K44" s="59"/>
      <c r="L44" s="692"/>
      <c r="M44" s="692"/>
      <c r="N44" s="687" t="s">
        <v>199</v>
      </c>
      <c r="O44" s="687"/>
      <c r="P44" s="59"/>
      <c r="Q44" s="59"/>
      <c r="R44" s="59"/>
      <c r="S44" s="59"/>
      <c r="Z44" s="105"/>
      <c r="AA44" s="106"/>
      <c r="AB44" s="106"/>
      <c r="AC44" s="106"/>
      <c r="AD44" s="106"/>
      <c r="AE44" s="106"/>
      <c r="AF44" s="106"/>
      <c r="AG44" s="106"/>
      <c r="AH44" s="107"/>
      <c r="AO44" s="94"/>
      <c r="AP44" s="95"/>
    </row>
    <row r="45" spans="2:42">
      <c r="B45" s="94"/>
      <c r="C45" s="52"/>
      <c r="E45" s="688" t="str">
        <f>IF(L44="","",IF(L44=1,邦文1,IF(L44=2,邦文2,IF(L44=3,邦文3,IF(L44=4,邦文4,"")))))</f>
        <v/>
      </c>
      <c r="F45" s="688"/>
      <c r="G45" s="688"/>
      <c r="H45" s="688"/>
      <c r="I45" s="688"/>
      <c r="J45" s="688"/>
      <c r="K45" s="688"/>
      <c r="L45" s="688"/>
      <c r="M45" s="688"/>
      <c r="N45" s="688"/>
      <c r="O45" s="688"/>
      <c r="P45" s="688"/>
      <c r="Q45" s="688"/>
      <c r="R45" s="688"/>
      <c r="S45" s="688"/>
      <c r="Z45" s="108"/>
      <c r="AA45" s="369" t="s">
        <v>201</v>
      </c>
      <c r="AB45" s="369"/>
      <c r="AC45" s="369"/>
      <c r="AD45" s="369"/>
      <c r="AE45" s="369"/>
      <c r="AF45" s="369"/>
      <c r="AG45" s="369"/>
      <c r="AH45" s="109"/>
      <c r="AO45" s="94"/>
      <c r="AP45" s="95"/>
    </row>
    <row r="46" spans="2:42" ht="13.5" customHeight="1">
      <c r="B46" s="94"/>
      <c r="C46" s="100"/>
      <c r="D46" s="100"/>
      <c r="E46" s="689" t="s">
        <v>200</v>
      </c>
      <c r="F46" s="689"/>
      <c r="G46" s="689"/>
      <c r="H46" s="689"/>
      <c r="I46" s="689"/>
      <c r="J46" s="689"/>
      <c r="K46" s="101"/>
      <c r="L46" s="101"/>
      <c r="M46" s="101"/>
      <c r="N46" s="101"/>
      <c r="O46" s="101"/>
      <c r="P46" s="101"/>
      <c r="Q46" s="103"/>
      <c r="R46" s="100"/>
      <c r="S46" s="100"/>
      <c r="Z46" s="108"/>
      <c r="AH46" s="109"/>
      <c r="AO46" s="94"/>
      <c r="AP46" s="95"/>
    </row>
    <row r="47" spans="2:42">
      <c r="B47" s="94"/>
      <c r="C47" s="100"/>
      <c r="D47" s="100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0"/>
      <c r="R47" s="100"/>
      <c r="S47" s="100"/>
      <c r="Z47" s="108"/>
      <c r="AA47" s="691" t="s">
        <v>195</v>
      </c>
      <c r="AB47" s="691"/>
      <c r="AC47" s="691"/>
      <c r="AD47" s="691"/>
      <c r="AE47" s="691"/>
      <c r="AF47" s="691"/>
      <c r="AG47" s="691"/>
      <c r="AH47" s="109"/>
      <c r="AO47" s="94"/>
      <c r="AP47" s="95"/>
    </row>
    <row r="48" spans="2:42">
      <c r="B48" s="94"/>
      <c r="C48" s="100"/>
      <c r="D48" s="100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0"/>
      <c r="R48" s="100"/>
      <c r="S48" s="100"/>
      <c r="Z48" s="108"/>
      <c r="AA48" s="691" t="s">
        <v>196</v>
      </c>
      <c r="AB48" s="691"/>
      <c r="AC48" s="691"/>
      <c r="AD48" s="691"/>
      <c r="AE48" s="691"/>
      <c r="AF48" s="691"/>
      <c r="AG48" s="691"/>
      <c r="AH48" s="109"/>
      <c r="AO48" s="94"/>
      <c r="AP48" s="95"/>
    </row>
    <row r="49" spans="2:42">
      <c r="B49" s="94"/>
      <c r="C49" s="100"/>
      <c r="D49" s="100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0"/>
      <c r="R49" s="100"/>
      <c r="S49" s="100"/>
      <c r="Z49" s="108"/>
      <c r="AA49" s="691" t="s">
        <v>197</v>
      </c>
      <c r="AB49" s="691"/>
      <c r="AC49" s="691"/>
      <c r="AD49" s="691"/>
      <c r="AE49" s="691"/>
      <c r="AF49" s="691"/>
      <c r="AG49" s="691"/>
      <c r="AH49" s="109"/>
      <c r="AO49" s="94"/>
      <c r="AP49" s="95"/>
    </row>
    <row r="50" spans="2:42" ht="13.5" thickBot="1">
      <c r="B50" s="94"/>
      <c r="C50" s="100"/>
      <c r="D50" s="100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0"/>
      <c r="R50" s="100"/>
      <c r="S50" s="100"/>
      <c r="Z50" s="110"/>
      <c r="AA50" s="111"/>
      <c r="AB50" s="111"/>
      <c r="AC50" s="111"/>
      <c r="AD50" s="111"/>
      <c r="AE50" s="111"/>
      <c r="AF50" s="111"/>
      <c r="AG50" s="111"/>
      <c r="AH50" s="112"/>
      <c r="AO50" s="94"/>
      <c r="AP50" s="95"/>
    </row>
    <row r="51" spans="2:42">
      <c r="B51" s="94"/>
      <c r="C51" s="100"/>
      <c r="D51" s="100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0"/>
      <c r="R51" s="100"/>
      <c r="S51" s="100"/>
      <c r="AO51" s="94"/>
      <c r="AP51" s="95"/>
    </row>
    <row r="52" spans="2:42">
      <c r="B52" s="94"/>
      <c r="C52" s="100"/>
      <c r="D52" s="100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0"/>
      <c r="R52" s="100"/>
      <c r="S52" s="100"/>
      <c r="X52" s="24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6"/>
      <c r="AO52" s="94"/>
      <c r="AP52" s="95"/>
    </row>
    <row r="53" spans="2:42" ht="13.5" customHeight="1">
      <c r="B53" s="94"/>
      <c r="C53" s="100"/>
      <c r="D53" s="100"/>
      <c r="E53" s="102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0"/>
      <c r="R53" s="100"/>
      <c r="S53" s="100"/>
      <c r="X53" s="27"/>
      <c r="Z53" s="23" t="s">
        <v>202</v>
      </c>
      <c r="AM53" s="28"/>
      <c r="AO53" s="94"/>
      <c r="AP53" s="95"/>
    </row>
    <row r="54" spans="2:42">
      <c r="B54" s="94"/>
      <c r="C54" s="100"/>
      <c r="D54" s="100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0"/>
      <c r="R54" s="100"/>
      <c r="S54" s="100"/>
      <c r="X54" s="27"/>
      <c r="AM54" s="28"/>
      <c r="AO54" s="94"/>
      <c r="AP54" s="95"/>
    </row>
    <row r="55" spans="2:42">
      <c r="B55" s="94"/>
      <c r="C55" s="100"/>
      <c r="D55" s="100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0"/>
      <c r="R55" s="100"/>
      <c r="S55" s="100"/>
      <c r="X55" s="27"/>
      <c r="Y55" s="32">
        <v>1</v>
      </c>
      <c r="Z55" s="690" t="s">
        <v>203</v>
      </c>
      <c r="AA55" s="690"/>
      <c r="AB55" s="690"/>
      <c r="AC55" s="690"/>
      <c r="AD55" s="690"/>
      <c r="AE55" s="690"/>
      <c r="AF55" s="690"/>
      <c r="AG55" s="690"/>
      <c r="AH55" s="690"/>
      <c r="AI55" s="690"/>
      <c r="AJ55" s="690"/>
      <c r="AK55" s="690"/>
      <c r="AL55" s="690"/>
      <c r="AM55" s="113"/>
      <c r="AO55" s="94"/>
      <c r="AP55" s="95"/>
    </row>
    <row r="56" spans="2:42">
      <c r="B56" s="94"/>
      <c r="C56" s="100"/>
      <c r="D56" s="100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0"/>
      <c r="R56" s="100"/>
      <c r="S56" s="100"/>
      <c r="X56" s="27"/>
      <c r="Y56" s="32"/>
      <c r="Z56" s="690"/>
      <c r="AA56" s="690"/>
      <c r="AB56" s="690"/>
      <c r="AC56" s="690"/>
      <c r="AD56" s="690"/>
      <c r="AE56" s="690"/>
      <c r="AF56" s="690"/>
      <c r="AG56" s="690"/>
      <c r="AH56" s="690"/>
      <c r="AI56" s="690"/>
      <c r="AJ56" s="690"/>
      <c r="AK56" s="690"/>
      <c r="AL56" s="690"/>
      <c r="AM56" s="113"/>
      <c r="AO56" s="94"/>
      <c r="AP56" s="95"/>
    </row>
    <row r="57" spans="2:42">
      <c r="B57" s="94"/>
      <c r="C57" s="100"/>
      <c r="D57" s="100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0"/>
      <c r="R57" s="100"/>
      <c r="S57" s="100"/>
      <c r="X57" s="27"/>
      <c r="Y57" s="32">
        <v>2</v>
      </c>
      <c r="Z57" s="690" t="s">
        <v>204</v>
      </c>
      <c r="AA57" s="690"/>
      <c r="AB57" s="690"/>
      <c r="AC57" s="690"/>
      <c r="AD57" s="690"/>
      <c r="AE57" s="690"/>
      <c r="AF57" s="690"/>
      <c r="AG57" s="690"/>
      <c r="AH57" s="690"/>
      <c r="AI57" s="690"/>
      <c r="AJ57" s="690"/>
      <c r="AK57" s="690"/>
      <c r="AL57" s="690"/>
      <c r="AM57" s="113"/>
      <c r="AO57" s="94"/>
      <c r="AP57" s="95"/>
    </row>
    <row r="58" spans="2:42">
      <c r="B58" s="94"/>
      <c r="C58" s="100"/>
      <c r="D58" s="100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0"/>
      <c r="R58" s="100"/>
      <c r="S58" s="100"/>
      <c r="X58" s="27"/>
      <c r="Y58" s="32"/>
      <c r="Z58" s="690"/>
      <c r="AA58" s="690"/>
      <c r="AB58" s="690"/>
      <c r="AC58" s="690"/>
      <c r="AD58" s="690"/>
      <c r="AE58" s="690"/>
      <c r="AF58" s="690"/>
      <c r="AG58" s="690"/>
      <c r="AH58" s="690"/>
      <c r="AI58" s="690"/>
      <c r="AJ58" s="690"/>
      <c r="AK58" s="690"/>
      <c r="AL58" s="690"/>
      <c r="AM58" s="113"/>
      <c r="AO58" s="94"/>
      <c r="AP58" s="95"/>
    </row>
    <row r="59" spans="2:42">
      <c r="B59" s="94"/>
      <c r="C59" s="100"/>
      <c r="D59" s="100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0"/>
      <c r="R59" s="100"/>
      <c r="S59" s="100"/>
      <c r="X59" s="27"/>
      <c r="Y59" s="32"/>
      <c r="Z59" s="690" t="s">
        <v>205</v>
      </c>
      <c r="AA59" s="690"/>
      <c r="AB59" s="690"/>
      <c r="AC59" s="690"/>
      <c r="AD59" s="690"/>
      <c r="AE59" s="690"/>
      <c r="AF59" s="690"/>
      <c r="AG59" s="690"/>
      <c r="AH59" s="690"/>
      <c r="AI59" s="690"/>
      <c r="AJ59" s="690"/>
      <c r="AK59" s="690"/>
      <c r="AL59" s="690"/>
      <c r="AM59" s="113"/>
      <c r="AO59" s="94"/>
      <c r="AP59" s="95"/>
    </row>
    <row r="60" spans="2:42" ht="13.5" customHeight="1">
      <c r="B60" s="94"/>
      <c r="C60" s="100"/>
      <c r="D60" s="100"/>
      <c r="E60" s="102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0"/>
      <c r="R60" s="100"/>
      <c r="S60" s="100"/>
      <c r="X60" s="27"/>
      <c r="Y60" s="32"/>
      <c r="Z60" s="690"/>
      <c r="AA60" s="690"/>
      <c r="AB60" s="690"/>
      <c r="AC60" s="690"/>
      <c r="AD60" s="690"/>
      <c r="AE60" s="690"/>
      <c r="AF60" s="690"/>
      <c r="AG60" s="690"/>
      <c r="AH60" s="690"/>
      <c r="AI60" s="690"/>
      <c r="AJ60" s="690"/>
      <c r="AK60" s="690"/>
      <c r="AL60" s="690"/>
      <c r="AM60" s="113"/>
      <c r="AO60" s="94"/>
      <c r="AP60" s="95"/>
    </row>
    <row r="61" spans="2:42">
      <c r="B61" s="94"/>
      <c r="C61" s="100"/>
      <c r="D61" s="100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0"/>
      <c r="R61" s="100"/>
      <c r="S61" s="100"/>
      <c r="X61" s="29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5"/>
      <c r="AO61" s="94"/>
      <c r="AP61" s="95"/>
    </row>
    <row r="62" spans="2:42">
      <c r="B62" s="94"/>
      <c r="C62" s="100"/>
      <c r="D62" s="100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0"/>
      <c r="R62" s="100"/>
      <c r="S62" s="100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O62" s="94"/>
      <c r="AP62" s="95"/>
    </row>
    <row r="63" spans="2:42">
      <c r="B63" s="94"/>
      <c r="C63" s="100"/>
      <c r="D63" s="100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0"/>
      <c r="R63" s="100"/>
      <c r="S63" s="100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O63" s="94"/>
      <c r="AP63" s="95"/>
    </row>
    <row r="64" spans="2:42">
      <c r="B64" s="94"/>
      <c r="C64" s="100"/>
      <c r="D64" s="369" t="s">
        <v>167</v>
      </c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AO64" s="94"/>
      <c r="AP64" s="95"/>
    </row>
    <row r="65" spans="2:42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5"/>
    </row>
    <row r="66" spans="2:42"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</row>
  </sheetData>
  <sheetProtection algorithmName="SHA-512" hashValue="TVN1EK/PX7VePawV/cNOYuW++qPd3r0MbxTIhcvISrVoYuN29UuD1mnsdeWxci3gdxuKFHbXxG/J2FZcVc5DBg==" saltValue="CSHa7/La75XhNxG4gdxKQg==" spinCount="100000" sheet="1" selectLockedCells="1"/>
  <mergeCells count="46">
    <mergeCell ref="D64:T64"/>
    <mergeCell ref="V41:AL41"/>
    <mergeCell ref="C11:F12"/>
    <mergeCell ref="G11:AN12"/>
    <mergeCell ref="C13:F14"/>
    <mergeCell ref="G13:X14"/>
    <mergeCell ref="Y13:AA14"/>
    <mergeCell ref="AB13:AN14"/>
    <mergeCell ref="L20:M20"/>
    <mergeCell ref="N20:O20"/>
    <mergeCell ref="AB19:AK19"/>
    <mergeCell ref="J43:S43"/>
    <mergeCell ref="E19:I19"/>
    <mergeCell ref="W19:AA19"/>
    <mergeCell ref="E43:I43"/>
    <mergeCell ref="E20:I20"/>
    <mergeCell ref="C7:AN8"/>
    <mergeCell ref="C9:F10"/>
    <mergeCell ref="G9:AG10"/>
    <mergeCell ref="AH9:AK9"/>
    <mergeCell ref="AL9:AN10"/>
    <mergeCell ref="AH10:AK10"/>
    <mergeCell ref="Z57:AL58"/>
    <mergeCell ref="Z59:AL60"/>
    <mergeCell ref="C15:AN15"/>
    <mergeCell ref="AA45:AG45"/>
    <mergeCell ref="AA47:AG47"/>
    <mergeCell ref="AA48:AG48"/>
    <mergeCell ref="AA49:AG49"/>
    <mergeCell ref="Z55:AL56"/>
    <mergeCell ref="AD20:AE20"/>
    <mergeCell ref="AF20:AG20"/>
    <mergeCell ref="E46:J46"/>
    <mergeCell ref="C16:AN16"/>
    <mergeCell ref="C17:AN17"/>
    <mergeCell ref="J19:S19"/>
    <mergeCell ref="W20:AA20"/>
    <mergeCell ref="L44:M44"/>
    <mergeCell ref="N44:O44"/>
    <mergeCell ref="E21:S21"/>
    <mergeCell ref="W21:AK21"/>
    <mergeCell ref="E45:S45"/>
    <mergeCell ref="D41:T41"/>
    <mergeCell ref="E22:J22"/>
    <mergeCell ref="W22:AB22"/>
    <mergeCell ref="E44:I44"/>
  </mergeCells>
  <phoneticPr fontId="1"/>
  <conditionalFormatting sqref="J19:S19 AB19:AK19 J43:S43">
    <cfRule type="containsText" dxfId="4" priority="1" stopIfTrue="1" operator="containsText" text="（選択してください）">
      <formula>NOT(ISERROR(SEARCH("（選択してください）",J19)))</formula>
    </cfRule>
  </conditionalFormatting>
  <conditionalFormatting sqref="L20:M20">
    <cfRule type="cellIs" dxfId="3" priority="4" stopIfTrue="1" operator="equal">
      <formula>0</formula>
    </cfRule>
  </conditionalFormatting>
  <conditionalFormatting sqref="L44:M44">
    <cfRule type="cellIs" dxfId="2" priority="2" stopIfTrue="1" operator="equal">
      <formula>0</formula>
    </cfRule>
  </conditionalFormatting>
  <conditionalFormatting sqref="AD20:AE20">
    <cfRule type="cellIs" dxfId="1" priority="3" stopIfTrue="1" operator="equal">
      <formula>0</formula>
    </cfRule>
  </conditionalFormatting>
  <dataValidations count="2">
    <dataValidation type="list" allowBlank="1" showInputMessage="1" showErrorMessage="1" sqref="J19:S19 AB19:AK19 P43:S44 L43:O43 J43:K44" xr:uid="{00000000-0002-0000-0600-000000000000}">
      <formula1>$AT$19:$AW$19</formula1>
    </dataValidation>
    <dataValidation type="whole" allowBlank="1" showInputMessage="1" showErrorMessage="1" sqref="L20:M20 AD20:AE20 L44:M44" xr:uid="{00000000-0002-0000-0600-000001000000}">
      <formula1>1</formula1>
      <formula2>4</formula2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G11 AL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P62"/>
  <sheetViews>
    <sheetView showGridLines="0" showRowColHeaders="0" topLeftCell="A8" zoomScale="110" zoomScaleNormal="110" zoomScaleSheetLayoutView="100" workbookViewId="0">
      <selection activeCell="G8" sqref="G8:S10"/>
    </sheetView>
  </sheetViews>
  <sheetFormatPr defaultColWidth="2.140625" defaultRowHeight="12.95"/>
  <cols>
    <col min="1" max="16384" width="2.140625" style="23"/>
  </cols>
  <sheetData>
    <row r="2" spans="2:42"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</row>
    <row r="3" spans="2:42">
      <c r="B3" s="94"/>
      <c r="C3" s="702" t="s">
        <v>206</v>
      </c>
      <c r="D3" s="702"/>
      <c r="E3" s="702"/>
      <c r="F3" s="702"/>
      <c r="G3" s="702"/>
      <c r="H3" s="702"/>
      <c r="I3" s="702"/>
      <c r="J3" s="702"/>
      <c r="K3" s="702"/>
      <c r="L3" s="702"/>
      <c r="M3" s="702"/>
      <c r="N3" s="702"/>
      <c r="O3" s="702"/>
      <c r="P3" s="702"/>
      <c r="Q3" s="702"/>
      <c r="R3" s="702"/>
      <c r="S3" s="702"/>
      <c r="T3" s="702"/>
      <c r="U3" s="702"/>
      <c r="V3" s="702"/>
      <c r="W3" s="702"/>
      <c r="X3" s="702"/>
      <c r="Y3" s="702"/>
      <c r="Z3" s="702"/>
      <c r="AA3" s="702"/>
      <c r="AB3" s="702"/>
      <c r="AC3" s="702"/>
      <c r="AD3" s="702"/>
      <c r="AE3" s="702"/>
      <c r="AF3" s="702"/>
      <c r="AG3" s="702"/>
      <c r="AH3" s="702"/>
      <c r="AI3" s="702"/>
      <c r="AJ3" s="702"/>
      <c r="AK3" s="702"/>
      <c r="AL3" s="702"/>
      <c r="AM3" s="702"/>
      <c r="AN3" s="702"/>
      <c r="AO3" s="94"/>
      <c r="AP3" s="95"/>
    </row>
    <row r="4" spans="2:42">
      <c r="B4" s="94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  <c r="P4" s="702"/>
      <c r="Q4" s="702"/>
      <c r="R4" s="702"/>
      <c r="S4" s="702"/>
      <c r="T4" s="702"/>
      <c r="U4" s="702"/>
      <c r="V4" s="702"/>
      <c r="W4" s="702"/>
      <c r="X4" s="702"/>
      <c r="Y4" s="702"/>
      <c r="Z4" s="702"/>
      <c r="AA4" s="702"/>
      <c r="AB4" s="702"/>
      <c r="AC4" s="702"/>
      <c r="AD4" s="702"/>
      <c r="AE4" s="702"/>
      <c r="AF4" s="702"/>
      <c r="AG4" s="702"/>
      <c r="AH4" s="702"/>
      <c r="AI4" s="702"/>
      <c r="AJ4" s="702"/>
      <c r="AK4" s="702"/>
      <c r="AL4" s="702"/>
      <c r="AM4" s="702"/>
      <c r="AN4" s="702"/>
      <c r="AO4" s="94"/>
      <c r="AP4" s="95"/>
    </row>
    <row r="5" spans="2:42">
      <c r="B5" s="94"/>
      <c r="C5" s="705" t="s">
        <v>84</v>
      </c>
      <c r="D5" s="706"/>
      <c r="E5" s="706"/>
      <c r="F5" s="706"/>
      <c r="G5" s="707">
        <f>団体名</f>
        <v>0</v>
      </c>
      <c r="H5" s="707"/>
      <c r="I5" s="707"/>
      <c r="J5" s="707"/>
      <c r="K5" s="707"/>
      <c r="L5" s="707"/>
      <c r="M5" s="707"/>
      <c r="N5" s="707"/>
      <c r="O5" s="707"/>
      <c r="P5" s="707"/>
      <c r="Q5" s="707"/>
      <c r="R5" s="707"/>
      <c r="S5" s="707"/>
      <c r="T5" s="707"/>
      <c r="U5" s="707"/>
      <c r="V5" s="707"/>
      <c r="W5" s="707"/>
      <c r="X5" s="707"/>
      <c r="Y5" s="707"/>
      <c r="Z5" s="707"/>
      <c r="AA5" s="707"/>
      <c r="AB5" s="707"/>
      <c r="AC5" s="707"/>
      <c r="AD5" s="707"/>
      <c r="AE5" s="707"/>
      <c r="AF5" s="707"/>
      <c r="AG5" s="708"/>
      <c r="AH5" s="709" t="s">
        <v>157</v>
      </c>
      <c r="AI5" s="710"/>
      <c r="AJ5" s="710"/>
      <c r="AK5" s="710"/>
      <c r="AL5" s="713">
        <f>出演順</f>
        <v>0</v>
      </c>
      <c r="AM5" s="713"/>
      <c r="AN5" s="714"/>
      <c r="AO5" s="94"/>
      <c r="AP5" s="95"/>
    </row>
    <row r="6" spans="2:42">
      <c r="B6" s="94"/>
      <c r="C6" s="705"/>
      <c r="D6" s="706"/>
      <c r="E6" s="706"/>
      <c r="F6" s="706"/>
      <c r="G6" s="707"/>
      <c r="H6" s="707"/>
      <c r="I6" s="707"/>
      <c r="J6" s="707"/>
      <c r="K6" s="707"/>
      <c r="L6" s="707"/>
      <c r="M6" s="707"/>
      <c r="N6" s="707"/>
      <c r="O6" s="707"/>
      <c r="P6" s="707"/>
      <c r="Q6" s="707"/>
      <c r="R6" s="707"/>
      <c r="S6" s="707"/>
      <c r="T6" s="707"/>
      <c r="U6" s="707"/>
      <c r="V6" s="707"/>
      <c r="W6" s="707"/>
      <c r="X6" s="707"/>
      <c r="Y6" s="707"/>
      <c r="Z6" s="707"/>
      <c r="AA6" s="707"/>
      <c r="AB6" s="707"/>
      <c r="AC6" s="707"/>
      <c r="AD6" s="707"/>
      <c r="AE6" s="707"/>
      <c r="AF6" s="707"/>
      <c r="AG6" s="708"/>
      <c r="AH6" s="711"/>
      <c r="AI6" s="712"/>
      <c r="AJ6" s="712"/>
      <c r="AK6" s="712"/>
      <c r="AL6" s="715"/>
      <c r="AM6" s="715"/>
      <c r="AN6" s="716"/>
      <c r="AO6" s="94"/>
      <c r="AP6" s="95"/>
    </row>
    <row r="7" spans="2:42">
      <c r="B7" s="94"/>
      <c r="C7" s="705"/>
      <c r="D7" s="706"/>
      <c r="E7" s="706"/>
      <c r="F7" s="706"/>
      <c r="G7" s="707"/>
      <c r="H7" s="707"/>
      <c r="I7" s="707"/>
      <c r="J7" s="707"/>
      <c r="K7" s="707"/>
      <c r="L7" s="707"/>
      <c r="M7" s="707"/>
      <c r="N7" s="707"/>
      <c r="O7" s="707"/>
      <c r="P7" s="707"/>
      <c r="Q7" s="707"/>
      <c r="R7" s="707"/>
      <c r="S7" s="707"/>
      <c r="T7" s="707"/>
      <c r="U7" s="707"/>
      <c r="V7" s="707"/>
      <c r="W7" s="707"/>
      <c r="X7" s="707"/>
      <c r="Y7" s="707"/>
      <c r="Z7" s="707"/>
      <c r="AA7" s="707"/>
      <c r="AB7" s="707"/>
      <c r="AC7" s="707"/>
      <c r="AD7" s="707"/>
      <c r="AE7" s="707"/>
      <c r="AF7" s="707"/>
      <c r="AG7" s="708"/>
      <c r="AH7" s="703" t="s">
        <v>158</v>
      </c>
      <c r="AI7" s="704"/>
      <c r="AJ7" s="704"/>
      <c r="AK7" s="704"/>
      <c r="AL7" s="717"/>
      <c r="AM7" s="717"/>
      <c r="AN7" s="718"/>
      <c r="AO7" s="94"/>
      <c r="AP7" s="95"/>
    </row>
    <row r="8" spans="2:42" ht="13.5" customHeight="1">
      <c r="B8" s="94"/>
      <c r="C8" s="729" t="s">
        <v>207</v>
      </c>
      <c r="D8" s="676"/>
      <c r="E8" s="676"/>
      <c r="F8" s="676"/>
      <c r="G8" s="725"/>
      <c r="H8" s="725"/>
      <c r="I8" s="725"/>
      <c r="J8" s="725"/>
      <c r="K8" s="725"/>
      <c r="L8" s="725"/>
      <c r="M8" s="725"/>
      <c r="N8" s="725"/>
      <c r="O8" s="725"/>
      <c r="P8" s="725"/>
      <c r="Q8" s="725"/>
      <c r="R8" s="725"/>
      <c r="S8" s="666"/>
      <c r="T8" s="719" t="s">
        <v>181</v>
      </c>
      <c r="U8" s="720"/>
      <c r="V8" s="729" t="s">
        <v>208</v>
      </c>
      <c r="W8" s="676"/>
      <c r="X8" s="676"/>
      <c r="Y8" s="676"/>
      <c r="Z8" s="725"/>
      <c r="AA8" s="725"/>
      <c r="AB8" s="725"/>
      <c r="AC8" s="725"/>
      <c r="AD8" s="725"/>
      <c r="AE8" s="725"/>
      <c r="AF8" s="725"/>
      <c r="AG8" s="725"/>
      <c r="AH8" s="725"/>
      <c r="AI8" s="725"/>
      <c r="AJ8" s="725"/>
      <c r="AK8" s="725"/>
      <c r="AL8" s="666"/>
      <c r="AM8" s="719" t="s">
        <v>184</v>
      </c>
      <c r="AN8" s="720"/>
      <c r="AO8" s="94"/>
      <c r="AP8" s="95"/>
    </row>
    <row r="9" spans="2:42">
      <c r="B9" s="94"/>
      <c r="C9" s="730"/>
      <c r="D9" s="731"/>
      <c r="E9" s="731"/>
      <c r="F9" s="731"/>
      <c r="G9" s="726"/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7"/>
      <c r="T9" s="721"/>
      <c r="U9" s="722"/>
      <c r="V9" s="730"/>
      <c r="W9" s="731"/>
      <c r="X9" s="731"/>
      <c r="Y9" s="731"/>
      <c r="Z9" s="726"/>
      <c r="AA9" s="726"/>
      <c r="AB9" s="726"/>
      <c r="AC9" s="726"/>
      <c r="AD9" s="726"/>
      <c r="AE9" s="726"/>
      <c r="AF9" s="726"/>
      <c r="AG9" s="726"/>
      <c r="AH9" s="726"/>
      <c r="AI9" s="726"/>
      <c r="AJ9" s="726"/>
      <c r="AK9" s="726"/>
      <c r="AL9" s="727"/>
      <c r="AM9" s="721"/>
      <c r="AN9" s="722"/>
      <c r="AO9" s="94"/>
      <c r="AP9" s="95"/>
    </row>
    <row r="10" spans="2:42">
      <c r="B10" s="94"/>
      <c r="C10" s="677"/>
      <c r="D10" s="678"/>
      <c r="E10" s="678"/>
      <c r="F10" s="678"/>
      <c r="G10" s="728"/>
      <c r="H10" s="728"/>
      <c r="I10" s="728"/>
      <c r="J10" s="728"/>
      <c r="K10" s="728"/>
      <c r="L10" s="728"/>
      <c r="M10" s="728"/>
      <c r="N10" s="728"/>
      <c r="O10" s="728"/>
      <c r="P10" s="728"/>
      <c r="Q10" s="728"/>
      <c r="R10" s="728"/>
      <c r="S10" s="669"/>
      <c r="T10" s="723"/>
      <c r="U10" s="724"/>
      <c r="V10" s="677"/>
      <c r="W10" s="678"/>
      <c r="X10" s="678"/>
      <c r="Y10" s="678"/>
      <c r="Z10" s="728"/>
      <c r="AA10" s="728"/>
      <c r="AB10" s="728"/>
      <c r="AC10" s="728"/>
      <c r="AD10" s="728"/>
      <c r="AE10" s="728"/>
      <c r="AF10" s="728"/>
      <c r="AG10" s="728"/>
      <c r="AH10" s="728"/>
      <c r="AI10" s="728"/>
      <c r="AJ10" s="728"/>
      <c r="AK10" s="728"/>
      <c r="AL10" s="669"/>
      <c r="AM10" s="723"/>
      <c r="AN10" s="724"/>
      <c r="AO10" s="94"/>
      <c r="AP10" s="95"/>
    </row>
    <row r="11" spans="2:42">
      <c r="B11" s="94"/>
      <c r="AO11" s="94"/>
      <c r="AP11" s="95"/>
    </row>
    <row r="12" spans="2:42">
      <c r="B12" s="94"/>
      <c r="C12" s="628" t="s">
        <v>209</v>
      </c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8"/>
      <c r="S12" s="628"/>
      <c r="T12" s="628"/>
      <c r="U12" s="628"/>
      <c r="V12" s="628"/>
      <c r="W12" s="628"/>
      <c r="X12" s="628"/>
      <c r="Y12" s="628"/>
      <c r="Z12" s="628"/>
      <c r="AA12" s="628"/>
      <c r="AB12" s="628"/>
      <c r="AC12" s="628"/>
      <c r="AD12" s="628"/>
      <c r="AE12" s="628"/>
      <c r="AF12" s="628"/>
      <c r="AG12" s="628"/>
      <c r="AH12" s="628"/>
      <c r="AI12" s="628"/>
      <c r="AJ12" s="628"/>
      <c r="AK12" s="628"/>
      <c r="AL12" s="628"/>
      <c r="AM12" s="628"/>
      <c r="AN12" s="628"/>
      <c r="AO12" s="94"/>
      <c r="AP12" s="95"/>
    </row>
    <row r="13" spans="2:42">
      <c r="B13" s="94"/>
      <c r="AO13" s="94"/>
      <c r="AP13" s="95"/>
    </row>
    <row r="14" spans="2:42">
      <c r="B14" s="94"/>
      <c r="AO14" s="94"/>
      <c r="AP14" s="95"/>
    </row>
    <row r="15" spans="2:42">
      <c r="B15" s="94"/>
      <c r="C15" s="673" t="s">
        <v>210</v>
      </c>
      <c r="D15" s="673"/>
      <c r="E15" s="673"/>
      <c r="F15" s="673"/>
      <c r="G15" s="673"/>
      <c r="H15" s="673"/>
      <c r="I15" s="673"/>
      <c r="J15" s="673"/>
      <c r="K15" s="673"/>
      <c r="L15" s="673"/>
      <c r="M15" s="673"/>
      <c r="N15" s="673"/>
      <c r="O15" s="673"/>
      <c r="P15" s="673"/>
      <c r="Q15" s="673"/>
      <c r="R15" s="673"/>
      <c r="S15" s="673"/>
      <c r="T15" s="673"/>
      <c r="U15" s="673"/>
      <c r="V15" s="673"/>
      <c r="W15" s="673"/>
      <c r="X15" s="673"/>
      <c r="Y15" s="673"/>
      <c r="Z15" s="673"/>
      <c r="AA15" s="673"/>
      <c r="AB15" s="673"/>
      <c r="AC15" s="673"/>
      <c r="AD15" s="673"/>
      <c r="AE15" s="673"/>
      <c r="AF15" s="673"/>
      <c r="AG15" s="673"/>
      <c r="AH15" s="673"/>
      <c r="AI15" s="673"/>
      <c r="AJ15" s="673"/>
      <c r="AK15" s="673"/>
      <c r="AL15" s="673"/>
      <c r="AM15" s="673"/>
      <c r="AN15" s="673"/>
      <c r="AO15" s="94"/>
      <c r="AP15" s="95"/>
    </row>
    <row r="16" spans="2:42">
      <c r="B16" s="94"/>
      <c r="AO16" s="94"/>
      <c r="AP16" s="95"/>
    </row>
    <row r="17" spans="2:42">
      <c r="B17" s="94"/>
      <c r="AO17" s="94"/>
      <c r="AP17" s="95"/>
    </row>
    <row r="18" spans="2:42">
      <c r="B18" s="94"/>
      <c r="AO18" s="94"/>
      <c r="AP18" s="95"/>
    </row>
    <row r="19" spans="2:42">
      <c r="B19" s="94"/>
      <c r="AO19" s="94"/>
      <c r="AP19" s="95"/>
    </row>
    <row r="20" spans="2:42">
      <c r="B20" s="94"/>
      <c r="AO20" s="94"/>
      <c r="AP20" s="95"/>
    </row>
    <row r="21" spans="2:42">
      <c r="B21" s="94"/>
      <c r="AO21" s="94"/>
      <c r="AP21" s="95"/>
    </row>
    <row r="22" spans="2:42">
      <c r="B22" s="94"/>
      <c r="AO22" s="94"/>
      <c r="AP22" s="95"/>
    </row>
    <row r="23" spans="2:42">
      <c r="B23" s="94"/>
      <c r="AO23" s="94"/>
      <c r="AP23" s="95"/>
    </row>
    <row r="24" spans="2:42">
      <c r="B24" s="94"/>
      <c r="AO24" s="94"/>
      <c r="AP24" s="95"/>
    </row>
    <row r="25" spans="2:42">
      <c r="B25" s="94"/>
      <c r="AO25" s="94"/>
      <c r="AP25" s="95"/>
    </row>
    <row r="26" spans="2:42">
      <c r="B26" s="94"/>
      <c r="AO26" s="94"/>
      <c r="AP26" s="95"/>
    </row>
    <row r="27" spans="2:42">
      <c r="B27" s="94"/>
      <c r="AO27" s="94"/>
      <c r="AP27" s="95"/>
    </row>
    <row r="28" spans="2:42">
      <c r="B28" s="94"/>
      <c r="AO28" s="94"/>
      <c r="AP28" s="95"/>
    </row>
    <row r="29" spans="2:42">
      <c r="B29" s="94"/>
      <c r="AO29" s="94"/>
      <c r="AP29" s="95"/>
    </row>
    <row r="30" spans="2:42">
      <c r="B30" s="94"/>
      <c r="AO30" s="94"/>
      <c r="AP30" s="95"/>
    </row>
    <row r="31" spans="2:42">
      <c r="B31" s="94"/>
      <c r="AO31" s="94"/>
      <c r="AP31" s="95"/>
    </row>
    <row r="32" spans="2:42">
      <c r="B32" s="94"/>
      <c r="AO32" s="94"/>
      <c r="AP32" s="95"/>
    </row>
    <row r="33" spans="2:42">
      <c r="B33" s="94"/>
      <c r="AO33" s="94"/>
      <c r="AP33" s="95"/>
    </row>
    <row r="34" spans="2:42">
      <c r="B34" s="94"/>
      <c r="AO34" s="94"/>
      <c r="AP34" s="95"/>
    </row>
    <row r="35" spans="2:42">
      <c r="B35" s="94"/>
      <c r="AO35" s="94"/>
      <c r="AP35" s="95"/>
    </row>
    <row r="36" spans="2:42">
      <c r="B36" s="94"/>
      <c r="AO36" s="94"/>
      <c r="AP36" s="95"/>
    </row>
    <row r="37" spans="2:42">
      <c r="B37" s="94"/>
      <c r="AO37" s="94"/>
      <c r="AP37" s="95"/>
    </row>
    <row r="38" spans="2:42">
      <c r="B38" s="94"/>
      <c r="AO38" s="94"/>
      <c r="AP38" s="95"/>
    </row>
    <row r="39" spans="2:42">
      <c r="B39" s="94"/>
      <c r="AO39" s="94"/>
      <c r="AP39" s="95"/>
    </row>
    <row r="40" spans="2:42">
      <c r="B40" s="94"/>
      <c r="AO40" s="94"/>
      <c r="AP40" s="95"/>
    </row>
    <row r="41" spans="2:42">
      <c r="B41" s="94"/>
      <c r="AO41" s="94"/>
      <c r="AP41" s="95"/>
    </row>
    <row r="42" spans="2:42">
      <c r="B42" s="94"/>
      <c r="AO42" s="94"/>
      <c r="AP42" s="95"/>
    </row>
    <row r="43" spans="2:42">
      <c r="B43" s="94"/>
      <c r="AO43" s="94"/>
      <c r="AP43" s="95"/>
    </row>
    <row r="44" spans="2:42">
      <c r="B44" s="94"/>
      <c r="AO44" s="94"/>
      <c r="AP44" s="95"/>
    </row>
    <row r="45" spans="2:42">
      <c r="B45" s="94"/>
      <c r="AO45" s="94"/>
      <c r="AP45" s="95"/>
    </row>
    <row r="46" spans="2:42">
      <c r="B46" s="94"/>
      <c r="AO46" s="94"/>
      <c r="AP46" s="95"/>
    </row>
    <row r="47" spans="2:42">
      <c r="B47" s="94"/>
      <c r="AO47" s="94"/>
      <c r="AP47" s="95"/>
    </row>
    <row r="48" spans="2:42">
      <c r="B48" s="94"/>
      <c r="AO48" s="94"/>
      <c r="AP48" s="95"/>
    </row>
    <row r="49" spans="2:42">
      <c r="B49" s="94"/>
      <c r="AO49" s="94"/>
      <c r="AP49" s="95"/>
    </row>
    <row r="50" spans="2:42">
      <c r="B50" s="94"/>
      <c r="AO50" s="94"/>
      <c r="AP50" s="95"/>
    </row>
    <row r="51" spans="2:42">
      <c r="B51" s="94"/>
      <c r="AO51" s="94"/>
      <c r="AP51" s="95"/>
    </row>
    <row r="52" spans="2:42">
      <c r="B52" s="94"/>
      <c r="AO52" s="94"/>
      <c r="AP52" s="95"/>
    </row>
    <row r="53" spans="2:42">
      <c r="B53" s="94"/>
      <c r="AO53" s="94"/>
      <c r="AP53" s="95"/>
    </row>
    <row r="54" spans="2:42">
      <c r="B54" s="94"/>
      <c r="L54" s="385" t="s">
        <v>167</v>
      </c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5"/>
      <c r="AE54" s="385"/>
      <c r="AO54" s="94"/>
      <c r="AP54" s="95"/>
    </row>
    <row r="55" spans="2:42">
      <c r="B55" s="94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O55" s="94"/>
      <c r="AP55" s="95"/>
    </row>
    <row r="56" spans="2:42">
      <c r="B56" s="94"/>
      <c r="AO56" s="94"/>
      <c r="AP56" s="95"/>
    </row>
    <row r="57" spans="2:42">
      <c r="B57" s="94"/>
      <c r="AO57" s="94"/>
      <c r="AP57" s="95"/>
    </row>
    <row r="58" spans="2:42">
      <c r="B58" s="94"/>
      <c r="AO58" s="94"/>
      <c r="AP58" s="95"/>
    </row>
    <row r="59" spans="2:42">
      <c r="B59" s="94"/>
      <c r="AO59" s="94"/>
      <c r="AP59" s="95"/>
    </row>
    <row r="60" spans="2:42">
      <c r="B60" s="94"/>
      <c r="AO60" s="94"/>
      <c r="AP60" s="95"/>
    </row>
    <row r="61" spans="2:42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5"/>
    </row>
    <row r="62" spans="2:42"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</row>
  </sheetData>
  <sheetProtection algorithmName="SHA-512" hashValue="L+nQZQjz0NderQNF5L/max7uMEg/Bl1tgbQJjRedTCAKHHopyy0h9SGcLVP6MQL4LZNcL672NwsktLe9pxJsCA==" saltValue="b06chyspa9GwOC7coYfgcA==" spinCount="100000" sheet="1" selectLockedCells="1"/>
  <mergeCells count="15">
    <mergeCell ref="C12:AN12"/>
    <mergeCell ref="L54:AE55"/>
    <mergeCell ref="C15:AN15"/>
    <mergeCell ref="AL5:AN7"/>
    <mergeCell ref="T8:U10"/>
    <mergeCell ref="G8:S10"/>
    <mergeCell ref="C8:F10"/>
    <mergeCell ref="V8:Y10"/>
    <mergeCell ref="Z8:AL10"/>
    <mergeCell ref="AM8:AN10"/>
    <mergeCell ref="C3:AN4"/>
    <mergeCell ref="AH7:AK7"/>
    <mergeCell ref="C5:F7"/>
    <mergeCell ref="G5:AG7"/>
    <mergeCell ref="AH5:AK6"/>
  </mergeCells>
  <phoneticPr fontId="1"/>
  <conditionalFormatting sqref="G8:S10 Z8:AL10">
    <cfRule type="cellIs" dxfId="0" priority="1" operator="equal">
      <formula>0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AL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辻浦拓人</dc:creator>
  <cp:keywords/>
  <dc:description/>
  <cp:lastModifiedBy>庄司_t15048</cp:lastModifiedBy>
  <cp:revision/>
  <dcterms:created xsi:type="dcterms:W3CDTF">2011-08-12T01:12:30Z</dcterms:created>
  <dcterms:modified xsi:type="dcterms:W3CDTF">2025-08-17T03:43:37Z</dcterms:modified>
  <cp:category/>
  <cp:contentStatus/>
</cp:coreProperties>
</file>