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西関東申込\"/>
    </mc:Choice>
  </mc:AlternateContent>
  <xr:revisionPtr revIDLastSave="0" documentId="13_ncr:1_{7344F346-2797-41EE-B485-CD4E01E27D4B}" xr6:coauthVersionLast="47" xr6:coauthVersionMax="47" xr10:uidLastSave="{00000000-0000-0000-0000-000000000000}"/>
  <bookViews>
    <workbookView xWindow="-110" yWindow="-110" windowWidth="19420" windowHeight="10300" tabRatio="900" xr2:uid="{00000000-000D-0000-FFFF-FFFF00000000}"/>
  </bookViews>
  <sheets>
    <sheet name="目次" sheetId="8" r:id="rId1"/>
    <sheet name="申込書責任者入力シート" sheetId="1" r:id="rId2"/>
    <sheet name="合同②" sheetId="10" r:id="rId3"/>
    <sheet name="合同③" sheetId="11" r:id="rId4"/>
    <sheet name="合同④" sheetId="12" r:id="rId5"/>
    <sheet name="合同⑤" sheetId="13" r:id="rId6"/>
    <sheet name="納入通知・領収書申請" sheetId="9" r:id="rId7"/>
    <sheet name="ア．プロフィール" sheetId="3" r:id="rId8"/>
    <sheet name="イ．参加者名簿" sheetId="7" r:id="rId9"/>
    <sheet name="ウ．計時用シナリオ" sheetId="4" r:id="rId10"/>
    <sheet name="エ．Ａ規定課題シナリオ" sheetId="5" r:id="rId11"/>
    <sheet name="オ．小フロア配置図" sheetId="6" r:id="rId12"/>
  </sheets>
  <definedNames>
    <definedName name="〒1">申込書責任者入力シート!$J$49</definedName>
    <definedName name="〒2">申込書責任者入力シート!$N$49</definedName>
    <definedName name="comp1">申込書責任者入力シート!$V$28</definedName>
    <definedName name="comp2">申込書責任者入力シート!$V$32</definedName>
    <definedName name="comp3">申込書責任者入力シート!$V$36</definedName>
    <definedName name="comp4">申込書責任者入力シート!$V$40</definedName>
    <definedName name="ＤＭ">申込書責任者入力シート!$G$20</definedName>
    <definedName name="ＤＭよみ">申込書責任者入力シート!$H$19</definedName>
    <definedName name="fax">申込書責任者入力シート!$AB$53</definedName>
    <definedName name="_xlnm.Print_Area" localSheetId="7">'ア．プロフィール'!$A$1:$AG$225</definedName>
    <definedName name="_xlnm.Print_Area" localSheetId="8">'イ．参加者名簿'!$C$3:$Q$48</definedName>
    <definedName name="_xlnm.Print_Area" localSheetId="9">'ウ．計時用シナリオ'!$C$7:$AN$67</definedName>
    <definedName name="_xlnm.Print_Area" localSheetId="10">'エ．Ａ規定課題シナリオ'!$C$7:$AN$64</definedName>
    <definedName name="_xlnm.Print_Area" localSheetId="11">'オ．小フロア配置図'!$C$3:$AN$60</definedName>
    <definedName name="_xlnm.Print_Area" localSheetId="2">合同②!$C$7:$AN$65</definedName>
    <definedName name="_xlnm.Print_Area" localSheetId="3">合同③!$C$7:$AN$65</definedName>
    <definedName name="_xlnm.Print_Area" localSheetId="4">合同④!$C$7:$AN$65</definedName>
    <definedName name="_xlnm.Print_Area" localSheetId="5">合同⑤!$C$7:$AN$65</definedName>
    <definedName name="_xlnm.Print_Area" localSheetId="1">申込書責任者入力シート!$C$7:$AN$65</definedName>
    <definedName name="_xlnm.Print_Area" localSheetId="6">納入通知・領収書申請!$C$3:$AN$61</definedName>
    <definedName name="ＳＤＭ">申込書責任者入力シート!$Z$20</definedName>
    <definedName name="ＳＤＭよみ">申込書責任者入力シート!$AA$19</definedName>
    <definedName name="spell1">申込書責任者入力シート!$G$28</definedName>
    <definedName name="spell2">申込書責任者入力シート!$G$32</definedName>
    <definedName name="spell3">申込書責任者入力シート!$G$36</definedName>
    <definedName name="spell4">申込書責任者入力シート!$G$40</definedName>
    <definedName name="その他">申込書責任者入力シート!$T$47</definedName>
    <definedName name="タイトル">申込書責任者入力シート!$G$23</definedName>
    <definedName name="タイトルよみ">申込書責任者入力シート!$H$22</definedName>
    <definedName name="トラックt">申込書責任者入力シート!$M$47</definedName>
    <definedName name="トラック数">申込書責任者入力シート!$Q$47</definedName>
    <definedName name="プログラム">納入通知・領収書申請!$AA$11</definedName>
    <definedName name="プロフィール">'ア．プロフィール'!$B$16</definedName>
    <definedName name="マイク">'ウ．計時用シナリオ'!$AB$64</definedName>
    <definedName name="マイクスタンド">'ウ．計時用シナリオ'!$AK$64</definedName>
    <definedName name="マイクロバス">申込書責任者入力シート!$I$48</definedName>
    <definedName name="マイク本数">'ウ．計時用シナリオ'!$AB$64</definedName>
    <definedName name="メールアドレス">申込書責任者入力シート!$AB$55</definedName>
    <definedName name="宛先①">納入通知・領収書申請!$M$19</definedName>
    <definedName name="宛先②">納入通知・領収書申請!$T$19</definedName>
    <definedName name="宛先③">納入通知・領収書申請!$AA$19</definedName>
    <definedName name="宛先④">納入通知・領収書申請!$AH$19</definedName>
    <definedName name="宛先⑤">納入通知・領収書申請!$M$26</definedName>
    <definedName name="宛先⑥">納入通知・領収書申請!$T$26</definedName>
    <definedName name="宛先⑦">納入通知・領収書申請!$AA$26</definedName>
    <definedName name="宛先⑧">納入通知・領収書申請!$AH$26</definedName>
    <definedName name="椅子数">'ウ．計時用シナリオ'!$J$64</definedName>
    <definedName name="延長コード数">'ウ．計時用シナリオ'!$V$64</definedName>
    <definedName name="許諾先">申込書責任者入力シート!$H$44</definedName>
    <definedName name="勤務先">申込書責任者入力シート!$AD$57</definedName>
    <definedName name="金額①">納入通知・領収書申請!$M$21</definedName>
    <definedName name="金額②">納入通知・領収書申請!$T$21</definedName>
    <definedName name="金額③">納入通知・領収書申請!$AA$21</definedName>
    <definedName name="金額④">納入通知・領収書申請!$AH$21</definedName>
    <definedName name="金額⑤">納入通知・領収書申請!$M$28</definedName>
    <definedName name="金額⑥">納入通知・領収書申請!$T$28</definedName>
    <definedName name="金額⑦">納入通知・領収書申請!$AA$28</definedName>
    <definedName name="金額⑧">納入通知・領収書申請!$AH$28</definedName>
    <definedName name="形態">申込書責任者入力シート!$V$9</definedName>
    <definedName name="携帯">申込書責任者入力シート!$T$57</definedName>
    <definedName name="月">申込書責任者入力シート!$AI$61</definedName>
    <definedName name="県名">申込書責任者入力シート!$AI$9</definedName>
    <definedName name="公費金額①">納入通知・領収書申請!$AC$38</definedName>
    <definedName name="公費金額②">納入通知・領収書申請!$AC$40</definedName>
    <definedName name="公費金額③">納入通知・領収書申請!$AC$42</definedName>
    <definedName name="公費金額④">納入通知・領収書申請!$AC$44</definedName>
    <definedName name="公費項目①">納入通知・領収書申請!$L$38</definedName>
    <definedName name="公費項目②">納入通知・領収書申請!$L$40</definedName>
    <definedName name="公費項目③">納入通知・領収書申請!$L$42</definedName>
    <definedName name="公費項目④">納入通知・領収書申請!$L$44</definedName>
    <definedName name="項目①">納入通知・領収書申請!$M$23</definedName>
    <definedName name="項目②">納入通知・領収書申請!$T$23</definedName>
    <definedName name="項目③">納入通知・領収書申請!$AA$23</definedName>
    <definedName name="項目④">納入通知・領収書申請!$AH$23</definedName>
    <definedName name="項目⑤">納入通知・領収書申請!$M$30</definedName>
    <definedName name="項目⑥">納入通知・領収書申請!$T$30</definedName>
    <definedName name="項目⑦">納入通知・領収書申請!$AA$30</definedName>
    <definedName name="項目⑧">納入通知・領収書申請!$AH$30</definedName>
    <definedName name="作編曲1">申込書責任者入力シート!$V$26</definedName>
    <definedName name="作編曲2">申込書責任者入力シート!$V$30</definedName>
    <definedName name="作編曲3">申込書責任者入力シート!$V$34</definedName>
    <definedName name="作編曲4">申込書責任者入力シート!$V$38</definedName>
    <definedName name="参加人員">申込書責任者入力シート!$AA$14</definedName>
    <definedName name="参加数">納入通知・領収書申請!$AA$9</definedName>
    <definedName name="指揮者">申込書責任者入力シート!$G$17</definedName>
    <definedName name="指揮者よみ">申込書責任者入力シート!$H$16</definedName>
    <definedName name="指揮台">'ウ．計時用シナリオ'!$H$62</definedName>
    <definedName name="指揮台位置">'ウ．計時用シナリオ'!$AF$62</definedName>
    <definedName name="指導者">申込書責任者入力シート!$I$14</definedName>
    <definedName name="支払月">納入通知・領収書申請!$U$35</definedName>
    <definedName name="支払日">納入通知・領収書申請!$Y$35</definedName>
    <definedName name="支払年">納入通知・領収書申請!$Q$35</definedName>
    <definedName name="自宅">申込書責任者入力シート!$J$57</definedName>
    <definedName name="住所">申込書責任者入力シート!$I$50</definedName>
    <definedName name="出演順">申込書責任者入力シート!$AL$12</definedName>
    <definedName name="出演数">申込書責任者入力シート!$AA$14</definedName>
    <definedName name="出納氏名">納入通知・領収書申請!$AD$60</definedName>
    <definedName name="出納職">納入通知・領収書申請!$X$60</definedName>
    <definedName name="申込責任者">申込書責任者入力シート!$J$55</definedName>
    <definedName name="請求先">納入通知・領収書申請!$L$46</definedName>
    <definedName name="請求先〒1">納入通知・領収書申請!$M$49</definedName>
    <definedName name="請求先〒2">納入通知・領収書申請!$Q$49</definedName>
    <definedName name="請求先住所">納入通知・領収書申請!$L$50</definedName>
    <definedName name="全国大会">申込書責任者入力シート!$Z$44</definedName>
    <definedName name="代表者">申込書責任者入力シート!$AB$64</definedName>
    <definedName name="代表者職">申込書責任者入力シート!$U$64</definedName>
    <definedName name="大型バス">申込書責任者入力シート!$I$47</definedName>
    <definedName name="団体名">申込書責任者入力シート!$I$12</definedName>
    <definedName name="団体名よみ">申込書責任者入力シート!$J$11</definedName>
    <definedName name="著作権">申込書責任者入力シート!$E$42</definedName>
    <definedName name="長机数">'ウ．計時用シナリオ'!$P$64</definedName>
    <definedName name="電話">申込書責任者入力シート!$L$53</definedName>
    <definedName name="日">申込書責任者入力シート!$AL$61</definedName>
    <definedName name="年">申込書責任者入力シート!$AF$61</definedName>
    <definedName name="納入月">納入通知・領収書申請!$AG$55</definedName>
    <definedName name="納入日">納入通知・領収書申請!$AK$55</definedName>
    <definedName name="納入年">納入通知・領収書申請!$AC$55</definedName>
    <definedName name="秒1">申込書責任者入力シート!$AK$28</definedName>
    <definedName name="秒2">申込書責任者入力シート!$AK$32</definedName>
    <definedName name="秒3">申込書責任者入力シート!$AK$36</definedName>
    <definedName name="秒4">申込書責任者入力シート!$AK$40</definedName>
    <definedName name="秒計">申込書責任者入力シート!$AK$22</definedName>
    <definedName name="部門">申込書責任者入力シート!$I$9</definedName>
    <definedName name="副指揮者">申込書責任者入力シート!$Z$17</definedName>
    <definedName name="副指揮者よみ">申込書責任者入力シート!$AA$16</definedName>
    <definedName name="分1">申込書責任者入力シート!$AK$26</definedName>
    <definedName name="分2">申込書責任者入力シート!$AK$30</definedName>
    <definedName name="分3">申込書責任者入力シート!$AK$34</definedName>
    <definedName name="分4">申込書責任者入力シート!$AK$38</definedName>
    <definedName name="分計">申込書責任者入力シート!$AG$22</definedName>
    <definedName name="補助員">申込書責任者入力シート!$AJ$14</definedName>
    <definedName name="邦文1">申込書責任者入力シート!$G$26</definedName>
    <definedName name="邦文2">申込書責任者入力シート!$G$30</definedName>
    <definedName name="邦文3">申込書責任者入力シート!$G$34</definedName>
    <definedName name="邦文4">申込書責任者入力シート!$G$38</definedName>
  </definedNames>
  <calcPr calcId="191029"/>
</workbook>
</file>

<file path=xl/calcChain.xml><?xml version="1.0" encoding="utf-8"?>
<calcChain xmlns="http://schemas.openxmlformats.org/spreadsheetml/2006/main">
  <c r="Z45" i="13" l="1"/>
  <c r="Z45" i="12"/>
  <c r="Z45" i="11"/>
  <c r="Z45" i="10"/>
  <c r="AB13" i="7"/>
  <c r="AA13" i="7"/>
  <c r="Z13" i="7"/>
  <c r="Y13" i="7"/>
  <c r="X13" i="7"/>
  <c r="W13" i="7"/>
  <c r="V13" i="7"/>
  <c r="U13" i="7"/>
  <c r="AB12" i="7"/>
  <c r="AA12" i="7"/>
  <c r="Z12" i="7"/>
  <c r="Y12" i="7"/>
  <c r="X12" i="7"/>
  <c r="W12" i="7"/>
  <c r="V12" i="7"/>
  <c r="U12" i="7"/>
  <c r="AB11" i="7"/>
  <c r="AB16" i="7" s="1"/>
  <c r="AA11" i="7"/>
  <c r="Z11" i="7"/>
  <c r="Y11" i="7"/>
  <c r="X11" i="7"/>
  <c r="W11" i="7"/>
  <c r="V11" i="7"/>
  <c r="U11" i="7"/>
  <c r="I15" i="10"/>
  <c r="F6" i="7"/>
  <c r="F5" i="7"/>
  <c r="K4" i="7"/>
  <c r="F4" i="7"/>
  <c r="V16" i="7" l="1"/>
  <c r="U16" i="7"/>
  <c r="Y16" i="7"/>
  <c r="AA16" i="7"/>
  <c r="X16" i="7"/>
  <c r="W16" i="7"/>
  <c r="Z16" i="7"/>
  <c r="U62" i="13"/>
  <c r="AL59" i="13"/>
  <c r="AI59" i="13"/>
  <c r="AF59" i="13"/>
  <c r="I49" i="13"/>
  <c r="T48" i="13"/>
  <c r="Q48" i="13"/>
  <c r="M48" i="13"/>
  <c r="I48" i="13"/>
  <c r="H45" i="13"/>
  <c r="E43" i="13"/>
  <c r="E45" i="13" s="1"/>
  <c r="AK41" i="13"/>
  <c r="V41" i="13"/>
  <c r="G41" i="13"/>
  <c r="AK39" i="13"/>
  <c r="V39" i="13"/>
  <c r="G39" i="13"/>
  <c r="AK37" i="13"/>
  <c r="V37" i="13"/>
  <c r="G37" i="13"/>
  <c r="AK35" i="13"/>
  <c r="V35" i="13"/>
  <c r="G35" i="13"/>
  <c r="AK33" i="13"/>
  <c r="V33" i="13"/>
  <c r="G33" i="13"/>
  <c r="AK31" i="13"/>
  <c r="AV23" i="13" s="1"/>
  <c r="V31" i="13"/>
  <c r="G31" i="13"/>
  <c r="AK29" i="13"/>
  <c r="AV24" i="13" s="1"/>
  <c r="V29" i="13"/>
  <c r="G29" i="13"/>
  <c r="AK27" i="13"/>
  <c r="V27" i="13"/>
  <c r="G27" i="13"/>
  <c r="G24" i="13"/>
  <c r="AK23" i="13"/>
  <c r="AG23" i="13"/>
  <c r="H23" i="13"/>
  <c r="Z21" i="13"/>
  <c r="G21" i="13"/>
  <c r="AA20" i="13"/>
  <c r="H20" i="13"/>
  <c r="Z18" i="13"/>
  <c r="G18" i="13"/>
  <c r="AA17" i="13"/>
  <c r="H17" i="13"/>
  <c r="I15" i="13"/>
  <c r="I13" i="13"/>
  <c r="J12" i="13"/>
  <c r="AI10" i="13"/>
  <c r="V10" i="13"/>
  <c r="I10" i="13"/>
  <c r="U62" i="12"/>
  <c r="AL59" i="12"/>
  <c r="AI59" i="12"/>
  <c r="AF59" i="12"/>
  <c r="I49" i="12"/>
  <c r="T48" i="12"/>
  <c r="Q48" i="12"/>
  <c r="M48" i="12"/>
  <c r="I48" i="12"/>
  <c r="H45" i="12"/>
  <c r="E43" i="12"/>
  <c r="E45" i="12" s="1"/>
  <c r="AK41" i="12"/>
  <c r="V41" i="12"/>
  <c r="G41" i="12"/>
  <c r="AK39" i="12"/>
  <c r="V39" i="12"/>
  <c r="G39" i="12"/>
  <c r="AK37" i="12"/>
  <c r="V37" i="12"/>
  <c r="G37" i="12"/>
  <c r="AK35" i="12"/>
  <c r="V35" i="12"/>
  <c r="G35" i="12"/>
  <c r="AK33" i="12"/>
  <c r="V33" i="12"/>
  <c r="G33" i="12"/>
  <c r="AK31" i="12"/>
  <c r="V31" i="12"/>
  <c r="G31" i="12"/>
  <c r="AK29" i="12"/>
  <c r="V29" i="12"/>
  <c r="G29" i="12"/>
  <c r="AK27" i="12"/>
  <c r="V27" i="12"/>
  <c r="G27" i="12"/>
  <c r="G24" i="12"/>
  <c r="AK23" i="12"/>
  <c r="AG23" i="12"/>
  <c r="H23" i="12"/>
  <c r="Z21" i="12"/>
  <c r="G21" i="12"/>
  <c r="AA20" i="12"/>
  <c r="H20" i="12"/>
  <c r="Z18" i="12"/>
  <c r="G18" i="12"/>
  <c r="AA17" i="12"/>
  <c r="H17" i="12"/>
  <c r="I15" i="12"/>
  <c r="I13" i="12"/>
  <c r="J12" i="12"/>
  <c r="AI10" i="12"/>
  <c r="V10" i="12"/>
  <c r="I10" i="12"/>
  <c r="Z17" i="7" l="1"/>
  <c r="AV24" i="12"/>
  <c r="AV23" i="12"/>
  <c r="U62" i="11" l="1"/>
  <c r="AL59" i="11"/>
  <c r="AI59" i="11"/>
  <c r="AF59" i="11"/>
  <c r="I49" i="11"/>
  <c r="T48" i="11"/>
  <c r="Q48" i="11"/>
  <c r="M48" i="11"/>
  <c r="I48" i="11"/>
  <c r="H45" i="11"/>
  <c r="E43" i="11"/>
  <c r="E45" i="11" s="1"/>
  <c r="AK41" i="11"/>
  <c r="V41" i="11"/>
  <c r="G41" i="11"/>
  <c r="AK39" i="11"/>
  <c r="V39" i="11"/>
  <c r="G39" i="11"/>
  <c r="AK37" i="11"/>
  <c r="V37" i="11"/>
  <c r="G37" i="11"/>
  <c r="AK35" i="11"/>
  <c r="V35" i="11"/>
  <c r="G35" i="11"/>
  <c r="AK33" i="11"/>
  <c r="V33" i="11"/>
  <c r="G33" i="11"/>
  <c r="AK31" i="11"/>
  <c r="V31" i="11"/>
  <c r="G31" i="11"/>
  <c r="AK29" i="11"/>
  <c r="V29" i="11"/>
  <c r="G29" i="11"/>
  <c r="AK27" i="11"/>
  <c r="V27" i="11"/>
  <c r="G27" i="11"/>
  <c r="G24" i="11"/>
  <c r="AK23" i="11"/>
  <c r="AG23" i="11"/>
  <c r="H23" i="11"/>
  <c r="Z21" i="11"/>
  <c r="G21" i="11"/>
  <c r="AA20" i="11"/>
  <c r="H20" i="11"/>
  <c r="Z18" i="11"/>
  <c r="G18" i="11"/>
  <c r="AA17" i="11"/>
  <c r="H17" i="11"/>
  <c r="I15" i="11"/>
  <c r="I13" i="11"/>
  <c r="J12" i="11"/>
  <c r="AI10" i="11"/>
  <c r="V10" i="11"/>
  <c r="I10" i="11"/>
  <c r="U62" i="10"/>
  <c r="AL59" i="10"/>
  <c r="AI59" i="10"/>
  <c r="AF59" i="10"/>
  <c r="T48" i="10"/>
  <c r="Q48" i="10"/>
  <c r="M48" i="10"/>
  <c r="I49" i="10"/>
  <c r="I48" i="10"/>
  <c r="H45" i="10"/>
  <c r="E43" i="10"/>
  <c r="E45" i="10" s="1"/>
  <c r="AK41" i="10"/>
  <c r="AK39" i="10"/>
  <c r="V41" i="10"/>
  <c r="V39" i="10"/>
  <c r="G41" i="10"/>
  <c r="G39" i="10"/>
  <c r="AK37" i="10"/>
  <c r="AK35" i="10"/>
  <c r="V37" i="10"/>
  <c r="V35" i="10"/>
  <c r="G37" i="10"/>
  <c r="G35" i="10"/>
  <c r="AK33" i="10"/>
  <c r="AK31" i="10"/>
  <c r="V33" i="10"/>
  <c r="V31" i="10"/>
  <c r="G33" i="10"/>
  <c r="G31" i="10"/>
  <c r="AK29" i="10"/>
  <c r="AK27" i="10"/>
  <c r="V29" i="10"/>
  <c r="V27" i="10"/>
  <c r="G29" i="10"/>
  <c r="G27" i="10"/>
  <c r="AK23" i="10"/>
  <c r="AG23" i="10"/>
  <c r="G24" i="10"/>
  <c r="H23" i="10"/>
  <c r="Z21" i="10"/>
  <c r="AA20" i="10"/>
  <c r="G21" i="10"/>
  <c r="H20" i="10"/>
  <c r="Z18" i="10"/>
  <c r="AA17" i="10"/>
  <c r="G18" i="10"/>
  <c r="H17" i="10"/>
  <c r="I13" i="10"/>
  <c r="J12" i="10"/>
  <c r="AI10" i="10"/>
  <c r="V10" i="10"/>
  <c r="I10" i="10"/>
  <c r="AV24" i="11" l="1"/>
  <c r="AV23" i="11"/>
  <c r="AV24" i="10"/>
  <c r="AV23" i="10"/>
  <c r="X58" i="9"/>
  <c r="U17" i="7" l="1"/>
  <c r="AW15" i="12" l="1"/>
  <c r="AV15" i="13"/>
  <c r="AV15" i="12"/>
  <c r="AV15" i="11"/>
  <c r="AV15" i="10"/>
  <c r="AV14" i="1"/>
  <c r="AW14" i="1" l="1"/>
  <c r="AJ14" i="1" s="1"/>
  <c r="AJ15" i="13" s="1"/>
  <c r="AW15" i="10"/>
  <c r="AW15" i="13"/>
  <c r="AW15" i="11"/>
  <c r="AJ15" i="12"/>
  <c r="Q5" i="9"/>
  <c r="F5" i="9"/>
  <c r="AH11" i="9"/>
  <c r="G11" i="4"/>
  <c r="AJ15" i="11" l="1"/>
  <c r="AJ15" i="10"/>
  <c r="AS61" i="4"/>
  <c r="AA62" i="4" s="1"/>
  <c r="E44" i="1" l="1"/>
  <c r="AA14" i="1" l="1"/>
  <c r="AE63" i="4"/>
  <c r="AD63" i="4"/>
  <c r="AC63" i="4"/>
  <c r="AB63" i="4"/>
  <c r="AA63" i="4"/>
  <c r="AE62" i="4"/>
  <c r="AD62" i="4"/>
  <c r="AC62" i="4"/>
  <c r="AB62" i="4"/>
  <c r="AY60" i="4"/>
  <c r="E45" i="5"/>
  <c r="W21" i="5"/>
  <c r="AH9" i="9"/>
  <c r="E21" i="5"/>
  <c r="G11" i="5"/>
  <c r="AB13" i="5"/>
  <c r="G13" i="5"/>
  <c r="AL9" i="5"/>
  <c r="G9" i="5"/>
  <c r="G13" i="4"/>
  <c r="AB13" i="4"/>
  <c r="AL9" i="4"/>
  <c r="G9" i="4"/>
  <c r="AL5" i="6"/>
  <c r="G5" i="6"/>
  <c r="AM12" i="3"/>
  <c r="AL12" i="3"/>
  <c r="AK12" i="3"/>
  <c r="D11" i="3"/>
  <c r="D10" i="3"/>
  <c r="D9" i="3"/>
  <c r="D8" i="3"/>
  <c r="D7" i="3"/>
  <c r="D6" i="3"/>
  <c r="D5" i="3"/>
  <c r="D4" i="3"/>
  <c r="AF19" i="3"/>
  <c r="D22" i="3"/>
  <c r="AV22" i="1"/>
  <c r="AV23" i="1"/>
  <c r="AK22" i="1" s="1"/>
  <c r="AA15" i="13" l="1"/>
  <c r="AA15" i="12"/>
  <c r="AA15" i="10"/>
  <c r="AA15" i="11"/>
  <c r="D12" i="3"/>
  <c r="AG22" i="1"/>
  <c r="AH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A14" authorId="0" shapeId="0" xr:uid="{8631A321-BDDC-40EE-92F0-9D8F15541512}">
      <text>
        <r>
          <rPr>
            <sz val="9"/>
            <color indexed="81"/>
            <rFont val="MS P ゴシック"/>
            <family val="3"/>
            <charset val="128"/>
          </rPr>
          <t>SDMが楽器を演奏する場合は、演奏者となります。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A15" authorId="0" shapeId="0" xr:uid="{85BDF59B-3028-4735-9172-FC6680303EC1}">
      <text>
        <r>
          <rPr>
            <sz val="9"/>
            <color indexed="81"/>
            <rFont val="MS P ゴシック"/>
            <family val="3"/>
            <charset val="128"/>
          </rPr>
          <t>SDMが楽器を演奏する場合は、演奏者となります。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A15" authorId="0" shapeId="0" xr:uid="{9A87A1D0-4A3B-49C3-85DB-C6D4BC66B795}">
      <text>
        <r>
          <rPr>
            <sz val="9"/>
            <color indexed="81"/>
            <rFont val="MS P ゴシック"/>
            <family val="3"/>
            <charset val="128"/>
          </rPr>
          <t>SDMが楽器を演奏する場合は、演奏者となります。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A15" authorId="0" shapeId="0" xr:uid="{69A0E577-C01C-41B9-A086-8A574136BF32}">
      <text>
        <r>
          <rPr>
            <sz val="9"/>
            <color indexed="81"/>
            <rFont val="MS P ゴシック"/>
            <family val="3"/>
            <charset val="128"/>
          </rPr>
          <t>SDMが楽器を演奏する場合は、演奏者となります。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AA15" authorId="0" shapeId="0" xr:uid="{0CC968FD-4113-47BB-82AA-7BB84089A163}">
      <text>
        <r>
          <rPr>
            <sz val="9"/>
            <color indexed="81"/>
            <rFont val="MS P ゴシック"/>
            <family val="3"/>
            <charset val="128"/>
          </rPr>
          <t>SDMが楽器を演奏する場合は、演奏者となります。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辻浦拓人</author>
  </authors>
  <commentList>
    <comment ref="AA9" authorId="0" shapeId="0" xr:uid="{7EC4E138-AE08-42A3-B99D-6FDAAA626FB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参加負担金は、合同している学校数分入力してください。
</t>
        </r>
        <r>
          <rPr>
            <b/>
            <sz val="8"/>
            <color indexed="81"/>
            <rFont val="MS P ゴシック"/>
            <family val="3"/>
            <charset val="128"/>
          </rPr>
          <t>(例)２校合同の場合、参加負担金は２校と入力</t>
        </r>
      </text>
    </comment>
  </commentList>
</comments>
</file>

<file path=xl/sharedStrings.xml><?xml version="1.0" encoding="utf-8"?>
<sst xmlns="http://schemas.openxmlformats.org/spreadsheetml/2006/main" count="784" uniqueCount="235">
  <si>
    <t>部門</t>
    <rPh sb="0" eb="2">
      <t>ブモン</t>
    </rPh>
    <phoneticPr fontId="2"/>
  </si>
  <si>
    <t>(ふりがな)</t>
    <phoneticPr fontId="2"/>
  </si>
  <si>
    <t>出演順</t>
    <rPh sb="0" eb="2">
      <t>シュツエン</t>
    </rPh>
    <rPh sb="2" eb="3">
      <t>ジュン</t>
    </rPh>
    <phoneticPr fontId="2"/>
  </si>
  <si>
    <t>*主催者記入</t>
    <rPh sb="1" eb="4">
      <t>シュサイシャ</t>
    </rPh>
    <rPh sb="4" eb="6">
      <t>キニュウ</t>
    </rPh>
    <phoneticPr fontId="2"/>
  </si>
  <si>
    <t>指導者</t>
    <rPh sb="0" eb="3">
      <t>シドウシャ</t>
    </rPh>
    <phoneticPr fontId="2"/>
  </si>
  <si>
    <t>楽器運搬
補助員</t>
    <phoneticPr fontId="2"/>
  </si>
  <si>
    <t>指揮者</t>
    <rPh sb="0" eb="3">
      <t>シキシャ</t>
    </rPh>
    <phoneticPr fontId="2"/>
  </si>
  <si>
    <t>演奏時間
合　　計</t>
    <rPh sb="0" eb="2">
      <t>エンソウ</t>
    </rPh>
    <rPh sb="2" eb="4">
      <t>ジカン</t>
    </rPh>
    <rPh sb="5" eb="6">
      <t>ゴウ</t>
    </rPh>
    <rPh sb="8" eb="9">
      <t>ケイ</t>
    </rPh>
    <phoneticPr fontId="2"/>
  </si>
  <si>
    <t>演　　奏
タイトル</t>
    <rPh sb="0" eb="1">
      <t>ヒロシ</t>
    </rPh>
    <rPh sb="3" eb="4">
      <t>ソウ</t>
    </rPh>
    <phoneticPr fontId="2"/>
  </si>
  <si>
    <t>演奏曲目</t>
    <rPh sb="0" eb="2">
      <t>エンソウ</t>
    </rPh>
    <rPh sb="2" eb="4">
      <t>キョクモク</t>
    </rPh>
    <phoneticPr fontId="2"/>
  </si>
  <si>
    <t>作曲者／編曲者</t>
    <rPh sb="0" eb="3">
      <t>サッキョクシャ</t>
    </rPh>
    <rPh sb="4" eb="7">
      <t>ヘンキョクシャ</t>
    </rPh>
    <phoneticPr fontId="2"/>
  </si>
  <si>
    <t>演奏時間</t>
    <rPh sb="0" eb="2">
      <t>エンソウ</t>
    </rPh>
    <rPh sb="2" eb="4">
      <t>ジカン</t>
    </rPh>
    <phoneticPr fontId="2"/>
  </si>
  <si>
    <t>著作権</t>
    <rPh sb="0" eb="3">
      <t>チョサクケン</t>
    </rPh>
    <phoneticPr fontId="2"/>
  </si>
  <si>
    <t>会場
乗入
車両</t>
    <rPh sb="0" eb="2">
      <t>カイジョウ</t>
    </rPh>
    <rPh sb="3" eb="5">
      <t>ノリイレ</t>
    </rPh>
    <rPh sb="6" eb="8">
      <t>シャリョウ</t>
    </rPh>
    <phoneticPr fontId="2"/>
  </si>
  <si>
    <t>楽器用トラック</t>
    <rPh sb="0" eb="3">
      <t>ガッキヨウ</t>
    </rPh>
    <phoneticPr fontId="2"/>
  </si>
  <si>
    <t>その他（具体的に）</t>
    <rPh sb="2" eb="3">
      <t>タ</t>
    </rPh>
    <rPh sb="4" eb="7">
      <t>グタイテキ</t>
    </rPh>
    <phoneticPr fontId="2"/>
  </si>
  <si>
    <t>電話</t>
    <rPh sb="0" eb="2">
      <t>デンワ</t>
    </rPh>
    <phoneticPr fontId="2"/>
  </si>
  <si>
    <t>Fax</t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</si>
  <si>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</si>
  <si>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</si>
  <si>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勤務先</t>
    <rPh sb="0" eb="3">
      <t>キンムサキ</t>
    </rPh>
    <phoneticPr fontId="2"/>
  </si>
  <si>
    <t>（</t>
    <phoneticPr fontId="1"/>
  </si>
  <si>
    <t>）</t>
    <phoneticPr fontId="1"/>
  </si>
  <si>
    <t>名</t>
    <rPh sb="0" eb="1">
      <t>メイ</t>
    </rPh>
    <phoneticPr fontId="1"/>
  </si>
  <si>
    <t>県名</t>
    <rPh sb="0" eb="2">
      <t>ケンメイ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</si>
  <si>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</si>
  <si>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</si>
  <si>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邦文</t>
    <rPh sb="0" eb="1">
      <t>ホウ</t>
    </rPh>
    <rPh sb="1" eb="2">
      <t>ブン</t>
    </rPh>
    <phoneticPr fontId="2"/>
  </si>
  <si>
    <t>Spelling</t>
    <phoneticPr fontId="2"/>
  </si>
  <si>
    <t>台</t>
    <rPh sb="0" eb="1">
      <t>ダイ</t>
    </rPh>
    <phoneticPr fontId="1"/>
  </si>
  <si>
    <t>大型</t>
    <rPh sb="0" eb="2">
      <t>オオガタ</t>
    </rPh>
    <phoneticPr fontId="1"/>
  </si>
  <si>
    <t>マイクロ</t>
    <phoneticPr fontId="1"/>
  </si>
  <si>
    <t>t車</t>
    <rPh sb="1" eb="2">
      <t>シャ</t>
    </rPh>
    <phoneticPr fontId="1"/>
  </si>
  <si>
    <t>〒</t>
    <phoneticPr fontId="1"/>
  </si>
  <si>
    <t>-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</si>
  <si>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</si>
  <si>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</si>
  <si>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</si>
  <si>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[職印]</t>
    <rPh sb="1" eb="3">
      <t>ショクイン</t>
    </rPh>
    <phoneticPr fontId="1"/>
  </si>
  <si>
    <t>・</t>
    <phoneticPr fontId="1"/>
  </si>
  <si>
    <t>代表者職･氏名</t>
    <phoneticPr fontId="1"/>
  </si>
  <si>
    <t>）</t>
    <phoneticPr fontId="1"/>
  </si>
  <si>
    <t>（</t>
    <phoneticPr fontId="1"/>
  </si>
  <si>
    <t>副指揮者</t>
    <rPh sb="0" eb="1">
      <t>フク</t>
    </rPh>
    <rPh sb="1" eb="4">
      <t>シキシャ</t>
    </rPh>
    <phoneticPr fontId="2"/>
  </si>
  <si>
    <t>ＤＭ</t>
    <phoneticPr fontId="2"/>
  </si>
  <si>
    <t>ＳＤＭ</t>
    <phoneticPr fontId="2"/>
  </si>
  <si>
    <t>高等学校以上</t>
    <rPh sb="0" eb="2">
      <t>コウトウ</t>
    </rPh>
    <rPh sb="2" eb="4">
      <t>ガッコウ</t>
    </rPh>
    <rPh sb="4" eb="6">
      <t>イジョウ</t>
    </rPh>
    <phoneticPr fontId="1"/>
  </si>
  <si>
    <t>（選択してください）</t>
    <rPh sb="1" eb="3">
      <t>センタク</t>
    </rPh>
    <phoneticPr fontId="1"/>
  </si>
  <si>
    <t>Ａ（中・高以上）</t>
    <rPh sb="2" eb="3">
      <t>チュウ</t>
    </rPh>
    <rPh sb="4" eb="5">
      <t>タカ</t>
    </rPh>
    <rPh sb="5" eb="7">
      <t>イジョウ</t>
    </rPh>
    <phoneticPr fontId="1"/>
  </si>
  <si>
    <t>Ｂ（中・高以上）</t>
    <rPh sb="2" eb="3">
      <t>チュウ</t>
    </rPh>
    <rPh sb="4" eb="5">
      <t>タカ</t>
    </rPh>
    <rPh sb="5" eb="7">
      <t>イジョウ</t>
    </rPh>
    <phoneticPr fontId="1"/>
  </si>
  <si>
    <r>
      <t xml:space="preserve">団体名
</t>
    </r>
    <r>
      <rPr>
        <b/>
        <sz val="8"/>
        <color indexed="10"/>
        <rFont val="ＭＳ 明朝"/>
        <family val="1"/>
        <charset val="128"/>
      </rPr>
      <t>（表彰状名称）</t>
    </r>
    <rPh sb="0" eb="2">
      <t>ダンタイ</t>
    </rPh>
    <rPh sb="2" eb="3">
      <t>メイ</t>
    </rPh>
    <rPh sb="5" eb="8">
      <t>ヒョウショウジョウ</t>
    </rPh>
    <rPh sb="8" eb="10">
      <t>メイショウ</t>
    </rPh>
    <phoneticPr fontId="2"/>
  </si>
  <si>
    <t>ア  出版された作品、または編曲作品で、日本国内での演奏許諾が得られている。</t>
  </si>
  <si>
    <t>ウ　著作権が消滅している。</t>
  </si>
  <si>
    <t>出場可</t>
    <rPh sb="0" eb="2">
      <t>シュツジョウ</t>
    </rPh>
    <rPh sb="2" eb="3">
      <t>カ</t>
    </rPh>
    <phoneticPr fontId="1"/>
  </si>
  <si>
    <t>出場不可</t>
    <rPh sb="0" eb="2">
      <t>シュツジョウ</t>
    </rPh>
    <rPh sb="2" eb="4">
      <t>フカ</t>
    </rPh>
    <phoneticPr fontId="1"/>
  </si>
  <si>
    <t>氏名</t>
    <rPh sb="0" eb="2">
      <t>シメイ</t>
    </rPh>
    <phoneticPr fontId="2"/>
  </si>
  <si>
    <t>←この色の欄は未入力です</t>
    <rPh sb="3" eb="4">
      <t>イロ</t>
    </rPh>
    <rPh sb="5" eb="6">
      <t>ラン</t>
    </rPh>
    <rPh sb="7" eb="10">
      <t>ミニュウリョク</t>
    </rPh>
    <phoneticPr fontId="1"/>
  </si>
  <si>
    <t>出場団体プロフィール（横書き　200字以内）</t>
    <rPh sb="0" eb="2">
      <t>シュツジョウ</t>
    </rPh>
    <rPh sb="2" eb="4">
      <t>ダンタイ</t>
    </rPh>
    <rPh sb="11" eb="13">
      <t>ヨコガ</t>
    </rPh>
    <rPh sb="18" eb="19">
      <t>ジ</t>
    </rPh>
    <rPh sb="19" eb="21">
      <t>イナイ</t>
    </rPh>
    <phoneticPr fontId="1"/>
  </si>
  <si>
    <t>文字数→</t>
    <rPh sb="0" eb="3">
      <t>モジスウ</t>
    </rPh>
    <phoneticPr fontId="1"/>
  </si>
  <si>
    <t>改行する場合は、[ALT]キーを押し続けながら[Enter]です。</t>
    <rPh sb="0" eb="2">
      <t>カイギョウ</t>
    </rPh>
    <rPh sb="4" eb="6">
      <t>バアイ</t>
    </rPh>
    <rPh sb="16" eb="17">
      <t>オ</t>
    </rPh>
    <rPh sb="18" eb="19">
      <t>ツヅ</t>
    </rPh>
    <phoneticPr fontId="1"/>
  </si>
  <si>
    <t>出演者氏名</t>
    <rPh sb="0" eb="3">
      <t>シュツエンシャ</t>
    </rPh>
    <rPh sb="3" eb="5">
      <t>シメイ</t>
    </rPh>
    <phoneticPr fontId="1"/>
  </si>
  <si>
    <t>←エクセルの名簿等から、データを貼りつけることができます。</t>
    <rPh sb="6" eb="8">
      <t>メイボ</t>
    </rPh>
    <rPh sb="8" eb="9">
      <t>トウ</t>
    </rPh>
    <rPh sb="16" eb="17">
      <t>ハ</t>
    </rPh>
    <phoneticPr fontId="1"/>
  </si>
  <si>
    <t>部門</t>
    <rPh sb="0" eb="2">
      <t>ブモン</t>
    </rPh>
    <phoneticPr fontId="1"/>
  </si>
  <si>
    <t>団体名</t>
    <rPh sb="0" eb="2">
      <t>ダンタイ</t>
    </rPh>
    <rPh sb="2" eb="3">
      <t>メイ</t>
    </rPh>
    <phoneticPr fontId="1"/>
  </si>
  <si>
    <t>演奏タイトル</t>
    <rPh sb="0" eb="2">
      <t>エンソウ</t>
    </rPh>
    <phoneticPr fontId="1"/>
  </si>
  <si>
    <t>指導者氏名</t>
    <rPh sb="0" eb="3">
      <t>シドウシャ</t>
    </rPh>
    <rPh sb="3" eb="5">
      <t>シメイ</t>
    </rPh>
    <phoneticPr fontId="1"/>
  </si>
  <si>
    <t>指揮者氏名</t>
    <rPh sb="0" eb="3">
      <t>シキシャ</t>
    </rPh>
    <rPh sb="3" eb="5">
      <t>シメイ</t>
    </rPh>
    <phoneticPr fontId="1"/>
  </si>
  <si>
    <t>副指揮者氏名</t>
    <rPh sb="0" eb="4">
      <t>フクシキシャ</t>
    </rPh>
    <rPh sb="4" eb="6">
      <t>シメイ</t>
    </rPh>
    <phoneticPr fontId="1"/>
  </si>
  <si>
    <t>ＤＭ氏名</t>
    <rPh sb="2" eb="4">
      <t>シメイ</t>
    </rPh>
    <phoneticPr fontId="1"/>
  </si>
  <si>
    <t>ＳＤＭ氏名</t>
    <rPh sb="3" eb="5">
      <t>シメイ</t>
    </rPh>
    <phoneticPr fontId="1"/>
  </si>
  <si>
    <t>演奏曲目</t>
    <rPh sb="0" eb="2">
      <t>エンソウ</t>
    </rPh>
    <rPh sb="2" eb="4">
      <t>キョクモク</t>
    </rPh>
    <phoneticPr fontId="1"/>
  </si>
  <si>
    <t>順番もプログラムに反映されます。ご注意ください。</t>
    <rPh sb="0" eb="2">
      <t>ジュンバン</t>
    </rPh>
    <rPh sb="9" eb="11">
      <t>ハンエイ</t>
    </rPh>
    <rPh sb="17" eb="19">
      <t>チュウイ</t>
    </rPh>
    <phoneticPr fontId="1"/>
  </si>
  <si>
    <t>団体名</t>
    <rPh sb="0" eb="2">
      <t>ダンタイ</t>
    </rPh>
    <rPh sb="2" eb="3">
      <t>メイ</t>
    </rPh>
    <phoneticPr fontId="1"/>
  </si>
  <si>
    <t>出演順</t>
    <rPh sb="0" eb="2">
      <t>シュツエン</t>
    </rPh>
    <rPh sb="2" eb="3">
      <t>ジュン</t>
    </rPh>
    <phoneticPr fontId="1"/>
  </si>
  <si>
    <t>※主催者記入</t>
    <rPh sb="1" eb="4">
      <t>シュサイシャ</t>
    </rPh>
    <rPh sb="4" eb="6">
      <t>キニュウ</t>
    </rPh>
    <phoneticPr fontId="1"/>
  </si>
  <si>
    <t>×
譜面台</t>
    <rPh sb="2" eb="4">
      <t>フメン</t>
    </rPh>
    <rPh sb="4" eb="5">
      <t>ダイ</t>
    </rPh>
    <phoneticPr fontId="1"/>
  </si>
  <si>
    <t>○
椅子</t>
    <rPh sb="2" eb="4">
      <t>イス</t>
    </rPh>
    <phoneticPr fontId="1"/>
  </si>
  <si>
    <t>脚</t>
    <rPh sb="0" eb="1">
      <t>キャク</t>
    </rPh>
    <phoneticPr fontId="1"/>
  </si>
  <si>
    <t>本</t>
    <rPh sb="0" eb="1">
      <t>ホン</t>
    </rPh>
    <phoneticPr fontId="1"/>
  </si>
  <si>
    <t>※その他、電源・指揮台・打楽器等については分かるように記入してください。</t>
    <rPh sb="3" eb="4">
      <t>タ</t>
    </rPh>
    <rPh sb="5" eb="7">
      <t>デンゲン</t>
    </rPh>
    <rPh sb="8" eb="11">
      <t>シキダイ</t>
    </rPh>
    <rPh sb="12" eb="15">
      <t>ダガッキ</t>
    </rPh>
    <rPh sb="15" eb="16">
      <t>トウ</t>
    </rPh>
    <rPh sb="21" eb="22">
      <t>ワ</t>
    </rPh>
    <rPh sb="27" eb="29">
      <t>キニュウ</t>
    </rPh>
    <phoneticPr fontId="1"/>
  </si>
  <si>
    <t>正面（審査員座席側）</t>
    <rPh sb="0" eb="2">
      <t>ショウメン</t>
    </rPh>
    <rPh sb="3" eb="6">
      <t>シンサイン</t>
    </rPh>
    <rPh sb="6" eb="8">
      <t>ザセキ</t>
    </rPh>
    <rPh sb="8" eb="9">
      <t>ガワ</t>
    </rPh>
    <phoneticPr fontId="1"/>
  </si>
  <si>
    <t>椅子・譜面台の数を入力し、印刷後、配置を手書きして提出ください</t>
    <rPh sb="0" eb="2">
      <t>イス</t>
    </rPh>
    <rPh sb="3" eb="5">
      <t>フメン</t>
    </rPh>
    <rPh sb="5" eb="6">
      <t>ダイ</t>
    </rPh>
    <rPh sb="7" eb="8">
      <t>カズ</t>
    </rPh>
    <rPh sb="9" eb="11">
      <t>ニュウリョク</t>
    </rPh>
    <rPh sb="13" eb="15">
      <t>インサツ</t>
    </rPh>
    <rPh sb="15" eb="16">
      <t>ゴ</t>
    </rPh>
    <rPh sb="17" eb="19">
      <t>ハイチ</t>
    </rPh>
    <rPh sb="20" eb="22">
      <t>テガ</t>
    </rPh>
    <rPh sb="25" eb="27">
      <t>テイシュツ</t>
    </rPh>
    <phoneticPr fontId="1"/>
  </si>
  <si>
    <t>部門・形態</t>
    <rPh sb="0" eb="2">
      <t>ブモン</t>
    </rPh>
    <rPh sb="3" eb="5">
      <t>ケイタイ</t>
    </rPh>
    <phoneticPr fontId="1"/>
  </si>
  <si>
    <t>記載責任者</t>
    <rPh sb="0" eb="2">
      <t>キサイ</t>
    </rPh>
    <rPh sb="2" eb="5">
      <t>セキニンシャ</t>
    </rPh>
    <phoneticPr fontId="1"/>
  </si>
  <si>
    <t>電話</t>
    <rPh sb="0" eb="2">
      <t>デンワ</t>
    </rPh>
    <phoneticPr fontId="1"/>
  </si>
  <si>
    <t>※　その他、特に説明が必要な場合には裏面へ記入すること。</t>
    <rPh sb="4" eb="5">
      <t>タ</t>
    </rPh>
    <rPh sb="6" eb="7">
      <t>トク</t>
    </rPh>
    <rPh sb="8" eb="10">
      <t>セツメイ</t>
    </rPh>
    <rPh sb="11" eb="13">
      <t>ヒツヨウ</t>
    </rPh>
    <rPh sb="14" eb="16">
      <t>バアイ</t>
    </rPh>
    <rPh sb="18" eb="20">
      <t>ウラメン</t>
    </rPh>
    <rPh sb="21" eb="23">
      <t>キニュウ</t>
    </rPh>
    <phoneticPr fontId="1"/>
  </si>
  <si>
    <t>使用物品</t>
    <rPh sb="0" eb="2">
      <t>シヨウ</t>
    </rPh>
    <rPh sb="2" eb="4">
      <t>ブッピン</t>
    </rPh>
    <phoneticPr fontId="1"/>
  </si>
  <si>
    <t>指 揮 台</t>
    <rPh sb="0" eb="1">
      <t>ユビ</t>
    </rPh>
    <rPh sb="2" eb="3">
      <t>キ</t>
    </rPh>
    <rPh sb="4" eb="5">
      <t>ダイ</t>
    </rPh>
    <phoneticPr fontId="1"/>
  </si>
  <si>
    <t>使用しない</t>
    <rPh sb="0" eb="2">
      <t>シヨウ</t>
    </rPh>
    <phoneticPr fontId="1"/>
  </si>
  <si>
    <t>出演団体持込</t>
    <rPh sb="0" eb="2">
      <t>シュツエン</t>
    </rPh>
    <rPh sb="2" eb="4">
      <t>ダンタイ</t>
    </rPh>
    <rPh sb="4" eb="6">
      <t>モチコミ</t>
    </rPh>
    <phoneticPr fontId="1"/>
  </si>
  <si>
    <t>主管県で準備</t>
    <rPh sb="0" eb="2">
      <t>シュカン</t>
    </rPh>
    <rPh sb="2" eb="3">
      <t>ケン</t>
    </rPh>
    <rPh sb="4" eb="6">
      <t>ジュンビ</t>
    </rPh>
    <phoneticPr fontId="1"/>
  </si>
  <si>
    <t>前に置く</t>
    <rPh sb="0" eb="1">
      <t>マエ</t>
    </rPh>
    <rPh sb="2" eb="3">
      <t>オ</t>
    </rPh>
    <phoneticPr fontId="1"/>
  </si>
  <si>
    <t>後ろに置く</t>
    <rPh sb="0" eb="1">
      <t>アト</t>
    </rPh>
    <rPh sb="3" eb="4">
      <t>オ</t>
    </rPh>
    <phoneticPr fontId="1"/>
  </si>
  <si>
    <t>前後に置く</t>
    <rPh sb="0" eb="2">
      <t>ゼンゴ</t>
    </rPh>
    <rPh sb="3" eb="4">
      <t>オ</t>
    </rPh>
    <phoneticPr fontId="1"/>
  </si>
  <si>
    <t>椅子</t>
    <rPh sb="0" eb="2">
      <t>イス</t>
    </rPh>
    <phoneticPr fontId="1"/>
  </si>
  <si>
    <t>長机</t>
    <rPh sb="0" eb="1">
      <t>ナガ</t>
    </rPh>
    <rPh sb="1" eb="2">
      <t>ツクエ</t>
    </rPh>
    <phoneticPr fontId="1"/>
  </si>
  <si>
    <t>延長
コード</t>
    <rPh sb="0" eb="2">
      <t>エンチョウ</t>
    </rPh>
    <phoneticPr fontId="1"/>
  </si>
  <si>
    <t>マイクスタンド</t>
    <phoneticPr fontId="1"/>
  </si>
  <si>
    <t>マイク</t>
    <phoneticPr fontId="1"/>
  </si>
  <si>
    <t>開　　　始</t>
    <rPh sb="0" eb="1">
      <t>カイ</t>
    </rPh>
    <rPh sb="4" eb="5">
      <t>ハジメ</t>
    </rPh>
    <phoneticPr fontId="1"/>
  </si>
  <si>
    <t>終　　　了</t>
    <rPh sb="0" eb="1">
      <t>オワ</t>
    </rPh>
    <rPh sb="4" eb="5">
      <t>リョウ</t>
    </rPh>
    <phoneticPr fontId="1"/>
  </si>
  <si>
    <t>◎開始時のフォーメーション
（指揮台の位置も記入）</t>
    <rPh sb="1" eb="3">
      <t>カイシ</t>
    </rPh>
    <rPh sb="3" eb="4">
      <t>ジ</t>
    </rPh>
    <rPh sb="15" eb="18">
      <t>シキダイ</t>
    </rPh>
    <rPh sb="19" eb="21">
      <t>イチ</t>
    </rPh>
    <rPh sb="22" eb="24">
      <t>キニュウ</t>
    </rPh>
    <phoneticPr fontId="1"/>
  </si>
  <si>
    <t>◎終了時のフォーメーション
（指揮台の位置も記入）</t>
    <rPh sb="1" eb="3">
      <t>シュウリョウ</t>
    </rPh>
    <rPh sb="3" eb="4">
      <t>ジ</t>
    </rPh>
    <rPh sb="15" eb="18">
      <t>シキダイ</t>
    </rPh>
    <rPh sb="19" eb="21">
      <t>イチ</t>
    </rPh>
    <rPh sb="22" eb="24">
      <t>キニュウ</t>
    </rPh>
    <phoneticPr fontId="1"/>
  </si>
  <si>
    <t xml:space="preserve">
椅子は○、譜面台は×で記入</t>
    <rPh sb="1" eb="3">
      <t>イス</t>
    </rPh>
    <rPh sb="6" eb="8">
      <t>フメン</t>
    </rPh>
    <rPh sb="8" eb="9">
      <t>ダイ</t>
    </rPh>
    <rPh sb="12" eb="14">
      <t>キニュウ</t>
    </rPh>
    <phoneticPr fontId="1"/>
  </si>
  <si>
    <t xml:space="preserve">
◎終了時点のフォーメーションは右に図示するとおりです。</t>
    <rPh sb="2" eb="4">
      <t>シュウリョウ</t>
    </rPh>
    <rPh sb="4" eb="6">
      <t>ジテン</t>
    </rPh>
    <rPh sb="16" eb="17">
      <t>ミギ</t>
    </rPh>
    <rPh sb="18" eb="20">
      <t>ズシ</t>
    </rPh>
    <phoneticPr fontId="1"/>
  </si>
  <si>
    <t>演奏曲目</t>
    <rPh sb="0" eb="2">
      <t>エンソウ</t>
    </rPh>
    <rPh sb="2" eb="4">
      <t>キョクモク</t>
    </rPh>
    <phoneticPr fontId="1"/>
  </si>
  <si>
    <t>別紙の課題を演奏する順に</t>
    <rPh sb="0" eb="2">
      <t>ベッシ</t>
    </rPh>
    <rPh sb="3" eb="5">
      <t>カダイ</t>
    </rPh>
    <rPh sb="6" eb="8">
      <t>エンソウ</t>
    </rPh>
    <rPh sb="10" eb="11">
      <t>ジュン</t>
    </rPh>
    <phoneticPr fontId="1"/>
  </si>
  <si>
    <t>　　a 課題記号　b 演奏曲目（何曲目かを含む）　c 課題開始の隊形　をそれぞれ記入してください。</t>
    <rPh sb="4" eb="6">
      <t>カダイ</t>
    </rPh>
    <rPh sb="6" eb="8">
      <t>キゴウ</t>
    </rPh>
    <rPh sb="11" eb="13">
      <t>エンソウ</t>
    </rPh>
    <rPh sb="13" eb="15">
      <t>キョクモク</t>
    </rPh>
    <rPh sb="16" eb="18">
      <t>ナンキョク</t>
    </rPh>
    <rPh sb="18" eb="19">
      <t>メ</t>
    </rPh>
    <rPh sb="21" eb="22">
      <t>フク</t>
    </rPh>
    <rPh sb="27" eb="29">
      <t>カダイ</t>
    </rPh>
    <rPh sb="29" eb="31">
      <t>カイシ</t>
    </rPh>
    <rPh sb="32" eb="34">
      <t>タイケイ</t>
    </rPh>
    <rPh sb="40" eb="42">
      <t>キニュウ</t>
    </rPh>
    <phoneticPr fontId="1"/>
  </si>
  <si>
    <t>①外周</t>
    <rPh sb="1" eb="3">
      <t>ガイシュウ</t>
    </rPh>
    <phoneticPr fontId="1"/>
  </si>
  <si>
    <t>②Ｕターン</t>
    <phoneticPr fontId="1"/>
  </si>
  <si>
    <t>③マークタイム</t>
    <phoneticPr fontId="1"/>
  </si>
  <si>
    <t>a 規定課題</t>
    <rPh sb="2" eb="4">
      <t>キテイ</t>
    </rPh>
    <rPh sb="4" eb="6">
      <t>カダイ</t>
    </rPh>
    <phoneticPr fontId="1"/>
  </si>
  <si>
    <t>b 演奏曲目</t>
    <rPh sb="2" eb="4">
      <t>エンソウ</t>
    </rPh>
    <rPh sb="4" eb="6">
      <t>キョクモク</t>
    </rPh>
    <phoneticPr fontId="1"/>
  </si>
  <si>
    <t>c 開始の隊形</t>
    <rPh sb="2" eb="4">
      <t>カイシ</t>
    </rPh>
    <rPh sb="5" eb="7">
      <t>タイケイ</t>
    </rPh>
    <phoneticPr fontId="1"/>
  </si>
  <si>
    <t>曲目</t>
    <rPh sb="0" eb="1">
      <t>キョク</t>
    </rPh>
    <rPh sb="1" eb="2">
      <t>メ</t>
    </rPh>
    <phoneticPr fontId="1"/>
  </si>
  <si>
    <t>【規定課題】</t>
    <rPh sb="1" eb="3">
      <t>キテイ</t>
    </rPh>
    <rPh sb="3" eb="5">
      <t>カダイ</t>
    </rPh>
    <phoneticPr fontId="1"/>
  </si>
  <si>
    <t>②Ｕターン</t>
    <phoneticPr fontId="1"/>
  </si>
  <si>
    <t>③マークタイム</t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</si>
  <si>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</si>
  <si>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メジャーの位置は３つとも☆印で記入してください。</t>
    <rPh sb="5" eb="7">
      <t>イチ</t>
    </rPh>
    <rPh sb="13" eb="14">
      <t>シルシ</t>
    </rPh>
    <rPh sb="15" eb="17">
      <t>キニュウ</t>
    </rPh>
    <phoneticPr fontId="1"/>
  </si>
  <si>
    <t>①の課題は出演者の位置を○印で正確に記入してください。</t>
    <rPh sb="2" eb="4">
      <t>カダイ</t>
    </rPh>
    <rPh sb="5" eb="8">
      <t>シュツエンシャ</t>
    </rPh>
    <rPh sb="9" eb="11">
      <t>イチ</t>
    </rPh>
    <rPh sb="13" eb="14">
      <t>シルシ</t>
    </rPh>
    <rPh sb="15" eb="17">
      <t>セイカク</t>
    </rPh>
    <rPh sb="18" eb="20">
      <t>キニュウ</t>
    </rPh>
    <phoneticPr fontId="1"/>
  </si>
  <si>
    <t>なお、②はＵターンする場所を∪凵のような記号で明記してください。</t>
    <rPh sb="11" eb="13">
      <t>バショ</t>
    </rPh>
    <rPh sb="15" eb="16">
      <t>コン</t>
    </rPh>
    <rPh sb="20" eb="22">
      <t>キゴウ</t>
    </rPh>
    <rPh sb="23" eb="25">
      <t>メイキ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</si>
  <si>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</si>
  <si>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</si>
  <si>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</si>
  <si>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</si>
  <si>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領収書①</t>
    <rPh sb="0" eb="3">
      <t>リョウシュウショ</t>
    </rPh>
    <phoneticPr fontId="1"/>
  </si>
  <si>
    <t>領収書②</t>
    <rPh sb="0" eb="3">
      <t>リョウシュウショ</t>
    </rPh>
    <phoneticPr fontId="1"/>
  </si>
  <si>
    <t>領収書③</t>
    <rPh sb="0" eb="3">
      <t>リョウシュウショ</t>
    </rPh>
    <phoneticPr fontId="1"/>
  </si>
  <si>
    <t>領収書④</t>
    <rPh sb="0" eb="3">
      <t>リョウシュウショ</t>
    </rPh>
    <phoneticPr fontId="1"/>
  </si>
  <si>
    <t>支払期日</t>
    <rPh sb="0" eb="2">
      <t>シハライ</t>
    </rPh>
    <rPh sb="2" eb="4">
      <t>キジツ</t>
    </rPh>
    <phoneticPr fontId="1"/>
  </si>
  <si>
    <t>請求先</t>
    <rPh sb="0" eb="2">
      <t>セイキュウ</t>
    </rPh>
    <rPh sb="2" eb="3">
      <t>サキ</t>
    </rPh>
    <phoneticPr fontId="1"/>
  </si>
  <si>
    <t>請求先
所在地</t>
    <rPh sb="0" eb="2">
      <t>セイキュウ</t>
    </rPh>
    <rPh sb="2" eb="3">
      <t>サキ</t>
    </rPh>
    <rPh sb="4" eb="7">
      <t>ショザイチ</t>
    </rPh>
    <phoneticPr fontId="1"/>
  </si>
  <si>
    <t>以上の通り納入しましたので通知します</t>
    <phoneticPr fontId="1"/>
  </si>
  <si>
    <t>出納責任者
職　・　氏名</t>
    <rPh sb="0" eb="2">
      <t>スイトウ</t>
    </rPh>
    <rPh sb="2" eb="5">
      <t>セキニンシャ</t>
    </rPh>
    <rPh sb="6" eb="7">
      <t>ショク</t>
    </rPh>
    <rPh sb="10" eb="12">
      <t>シメイ</t>
    </rPh>
    <phoneticPr fontId="1"/>
  </si>
  <si>
    <t>Ａ　納入費用</t>
    <rPh sb="2" eb="4">
      <t>ノウニュウ</t>
    </rPh>
    <rPh sb="4" eb="6">
      <t>ヒヨウ</t>
    </rPh>
    <phoneticPr fontId="1"/>
  </si>
  <si>
    <t>参加負担金</t>
    <rPh sb="0" eb="2">
      <t>サンカ</t>
    </rPh>
    <rPh sb="2" eb="5">
      <t>フタンキン</t>
    </rPh>
    <phoneticPr fontId="1"/>
  </si>
  <si>
    <t>項目・金額</t>
    <rPh sb="0" eb="2">
      <t>コウモク</t>
    </rPh>
    <rPh sb="3" eb="5">
      <t>キンガク</t>
    </rPh>
    <phoneticPr fontId="1"/>
  </si>
  <si>
    <t>Ｂ　領収書について（領収書が必要な団体のみ記入）</t>
    <phoneticPr fontId="1"/>
  </si>
  <si>
    <t>宛名</t>
    <rPh sb="0" eb="2">
      <t>アテナ</t>
    </rPh>
    <phoneticPr fontId="1"/>
  </si>
  <si>
    <t>必要事項を入力して印刷後、配置等を手書きで加えて提出してください</t>
    <rPh sb="0" eb="2">
      <t>ヒツヨウ</t>
    </rPh>
    <rPh sb="2" eb="4">
      <t>ジコウ</t>
    </rPh>
    <rPh sb="5" eb="7">
      <t>ニュウリョク</t>
    </rPh>
    <rPh sb="9" eb="11">
      <t>インサツ</t>
    </rPh>
    <rPh sb="11" eb="12">
      <t>ゴ</t>
    </rPh>
    <rPh sb="13" eb="15">
      <t>ハイチ</t>
    </rPh>
    <rPh sb="15" eb="16">
      <t>トウ</t>
    </rPh>
    <rPh sb="17" eb="19">
      <t>テガ</t>
    </rPh>
    <rPh sb="21" eb="22">
      <t>クワ</t>
    </rPh>
    <rPh sb="24" eb="26">
      <t>テイシュツ</t>
    </rPh>
    <phoneticPr fontId="1"/>
  </si>
  <si>
    <t xml:space="preserve">
◎開始時のフォーメーション
は右に図示するとおりです。</t>
    <rPh sb="2" eb="4">
      <t>カイシ</t>
    </rPh>
    <rPh sb="4" eb="5">
      <t>ジ</t>
    </rPh>
    <rPh sb="16" eb="17">
      <t>ミギ</t>
    </rPh>
    <rPh sb="18" eb="20">
      <t>ズシ</t>
    </rPh>
    <phoneticPr fontId="1"/>
  </si>
  <si>
    <t>合計</t>
    <rPh sb="0" eb="2">
      <t>ゴウケイ</t>
    </rPh>
    <phoneticPr fontId="1"/>
  </si>
  <si>
    <t>出演者バス</t>
    <rPh sb="0" eb="3">
      <t>シュツエンシャ</t>
    </rPh>
    <phoneticPr fontId="2"/>
  </si>
  <si>
    <t>　</t>
    <phoneticPr fontId="1"/>
  </si>
  <si>
    <t>演奏者</t>
    <rPh sb="0" eb="3">
      <t>エンソウシャ</t>
    </rPh>
    <phoneticPr fontId="1"/>
  </si>
  <si>
    <t>補助員</t>
    <rPh sb="0" eb="2">
      <t>ホジョ</t>
    </rPh>
    <rPh sb="2" eb="3">
      <t>イン</t>
    </rPh>
    <phoneticPr fontId="1"/>
  </si>
  <si>
    <t>使用する（主幹県で用意するもの）</t>
    <rPh sb="0" eb="2">
      <t>シヨウ</t>
    </rPh>
    <rPh sb="5" eb="8">
      <t>シュカンケン</t>
    </rPh>
    <rPh sb="9" eb="11">
      <t>ヨウイ</t>
    </rPh>
    <phoneticPr fontId="1"/>
  </si>
  <si>
    <t>使用する（自団体で持ち込み)</t>
    <rPh sb="0" eb="2">
      <t>シヨウ</t>
    </rPh>
    <rPh sb="5" eb="6">
      <t>ジ</t>
    </rPh>
    <rPh sb="6" eb="8">
      <t>ダンタイ</t>
    </rPh>
    <rPh sb="9" eb="10">
      <t>モ</t>
    </rPh>
    <rPh sb="11" eb="12">
      <t>コ</t>
    </rPh>
    <phoneticPr fontId="1"/>
  </si>
  <si>
    <t>主催者で用意する指揮台，または団体持ち込みです。</t>
    <rPh sb="0" eb="3">
      <t>シュサイシャ</t>
    </rPh>
    <rPh sb="4" eb="6">
      <t>ヨウイ</t>
    </rPh>
    <rPh sb="8" eb="11">
      <t>シキダイ</t>
    </rPh>
    <rPh sb="15" eb="17">
      <t>ダンタイ</t>
    </rPh>
    <rPh sb="17" eb="18">
      <t>モ</t>
    </rPh>
    <rPh sb="19" eb="20">
      <t>コ</t>
    </rPh>
    <phoneticPr fontId="1"/>
  </si>
  <si>
    <t>←この色の欄は入力不要です</t>
    <rPh sb="3" eb="4">
      <t>イロ</t>
    </rPh>
    <rPh sb="5" eb="6">
      <t>ラン</t>
    </rPh>
    <rPh sb="7" eb="9">
      <t>ニュウリョク</t>
    </rPh>
    <rPh sb="9" eb="11">
      <t>フヨウ</t>
    </rPh>
    <phoneticPr fontId="1"/>
  </si>
  <si>
    <t>イ  未出版またはレンタル譜だが、演奏許諾が得られている。（許諾書を必ず添付すること）</t>
    <rPh sb="34" eb="35">
      <t>カナラ</t>
    </rPh>
    <phoneticPr fontId="1"/>
  </si>
  <si>
    <t>小学生</t>
    <rPh sb="0" eb="3">
      <t>ショウガクセイ</t>
    </rPh>
    <phoneticPr fontId="1"/>
  </si>
  <si>
    <t>令和</t>
    <rPh sb="0" eb="2">
      <t>レイワ</t>
    </rPh>
    <phoneticPr fontId="1"/>
  </si>
  <si>
    <t>＊提出後に規定課題シナリオに変更が生じた場合は，</t>
    <rPh sb="1" eb="3">
      <t>テイシュツ</t>
    </rPh>
    <rPh sb="3" eb="4">
      <t>ゴ</t>
    </rPh>
    <rPh sb="5" eb="7">
      <t>キテイ</t>
    </rPh>
    <rPh sb="7" eb="9">
      <t>カダイ</t>
    </rPh>
    <rPh sb="14" eb="16">
      <t>ヘンコウ</t>
    </rPh>
    <rPh sb="17" eb="18">
      <t>ショウ</t>
    </rPh>
    <rPh sb="20" eb="22">
      <t>バアイ</t>
    </rPh>
    <phoneticPr fontId="1"/>
  </si>
  <si>
    <t>＊申込書類提出後のシナリオの変更を認めます。</t>
    <rPh sb="1" eb="3">
      <t>モウシコミ</t>
    </rPh>
    <rPh sb="3" eb="5">
      <t>ショルイ</t>
    </rPh>
    <rPh sb="5" eb="8">
      <t>テイシュツゴ</t>
    </rPh>
    <rPh sb="14" eb="16">
      <t>ヘンコウ</t>
    </rPh>
    <rPh sb="17" eb="18">
      <t>ミト</t>
    </rPh>
    <phoneticPr fontId="1"/>
  </si>
  <si>
    <t>※　小学生、Ｂの部に出場の団体は、打楽器配置図を正確に記入すること。</t>
    <rPh sb="2" eb="5">
      <t>ショウガクセイ</t>
    </rPh>
    <rPh sb="8" eb="9">
      <t>ブ</t>
    </rPh>
    <rPh sb="10" eb="12">
      <t>シュツジョウ</t>
    </rPh>
    <rPh sb="13" eb="15">
      <t>ダンタイ</t>
    </rPh>
    <rPh sb="17" eb="20">
      <t>ダガッキ</t>
    </rPh>
    <rPh sb="20" eb="23">
      <t>ハイチズ</t>
    </rPh>
    <rPh sb="24" eb="26">
      <t>セイカク</t>
    </rPh>
    <rPh sb="27" eb="29">
      <t>キニュウ</t>
    </rPh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</si>
  <si>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</si>
  <si>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団体名：</t>
    <rPh sb="0" eb="3">
      <t>ダンタイメイ</t>
    </rPh>
    <phoneticPr fontId="1"/>
  </si>
  <si>
    <t>録音・録画のみ認める</t>
    <rPh sb="0" eb="2">
      <t>ロクオン</t>
    </rPh>
    <rPh sb="3" eb="5">
      <t>ロクガ</t>
    </rPh>
    <rPh sb="7" eb="8">
      <t>ミト</t>
    </rPh>
    <phoneticPr fontId="1"/>
  </si>
  <si>
    <t>代表</t>
    <rPh sb="0" eb="2">
      <t>ダイヒョウ</t>
    </rPh>
    <phoneticPr fontId="1"/>
  </si>
  <si>
    <t>新潟県</t>
    <rPh sb="0" eb="2">
      <t>ニイガタ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</si>
  <si>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</si>
  <si>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山梨県</t>
    <rPh sb="0" eb="2">
      <t>ヤマナシ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</si>
  <si>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</si>
  <si>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Ｃ　公費での支払いについて（市町村公費での支払いがある団体のみ記入）</t>
    <phoneticPr fontId="1"/>
  </si>
  <si>
    <t>DM</t>
    <phoneticPr fontId="1"/>
  </si>
  <si>
    <t>副指揮者</t>
    <rPh sb="0" eb="1">
      <t>フク</t>
    </rPh>
    <rPh sb="1" eb="4">
      <t>シキシャ</t>
    </rPh>
    <phoneticPr fontId="1"/>
  </si>
  <si>
    <t>指揮者</t>
    <rPh sb="0" eb="3">
      <t>シキシャ</t>
    </rPh>
    <phoneticPr fontId="1"/>
  </si>
  <si>
    <t>SDM</t>
    <phoneticPr fontId="1"/>
  </si>
  <si>
    <t>運搬補助員</t>
    <rPh sb="0" eb="2">
      <t>ウンパン</t>
    </rPh>
    <rPh sb="2" eb="4">
      <t>ホジョ</t>
    </rPh>
    <rPh sb="4" eb="5">
      <t>イン</t>
    </rPh>
    <phoneticPr fontId="1"/>
  </si>
  <si>
    <t>録音・録画を認める</t>
    <rPh sb="0" eb="2">
      <t>ロクオン</t>
    </rPh>
    <rPh sb="3" eb="5">
      <t>ロクガ</t>
    </rPh>
    <rPh sb="6" eb="7">
      <t>ミト</t>
    </rPh>
    <phoneticPr fontId="1"/>
  </si>
  <si>
    <t>録音・録画は認めない</t>
    <rPh sb="0" eb="2">
      <t>ロクオン</t>
    </rPh>
    <rPh sb="3" eb="5">
      <t>ロクガ</t>
    </rPh>
    <rPh sb="6" eb="7">
      <t>ミト</t>
    </rPh>
    <phoneticPr fontId="1"/>
  </si>
  <si>
    <t>←この色の欄は人数オーバーです</t>
    <rPh sb="3" eb="4">
      <t>イロ</t>
    </rPh>
    <rPh sb="5" eb="6">
      <t>ラン</t>
    </rPh>
    <rPh sb="7" eb="9">
      <t>ニンズウ</t>
    </rPh>
    <phoneticPr fontId="1"/>
  </si>
  <si>
    <t>中学生</t>
    <rPh sb="0" eb="3">
      <t>チュウガクセイ</t>
    </rPh>
    <phoneticPr fontId="1"/>
  </si>
  <si>
    <t>事前予約</t>
    <rPh sb="0" eb="2">
      <t>ジゼン</t>
    </rPh>
    <rPh sb="2" eb="4">
      <t>ヨヤク</t>
    </rPh>
    <phoneticPr fontId="1"/>
  </si>
  <si>
    <t>プログラム</t>
    <phoneticPr fontId="1"/>
  </si>
  <si>
    <r>
      <t xml:space="preserve">形態
</t>
    </r>
    <r>
      <rPr>
        <sz val="6"/>
        <color rgb="FFFF0000"/>
        <rFont val="ＭＳ 明朝"/>
        <family val="1"/>
        <charset val="128"/>
      </rPr>
      <t>※中･高以上のみ選択</t>
    </r>
    <rPh sb="0" eb="2">
      <t>ケイタイ</t>
    </rPh>
    <rPh sb="4" eb="5">
      <t>チュウ</t>
    </rPh>
    <rPh sb="6" eb="7">
      <t>コウ</t>
    </rPh>
    <rPh sb="7" eb="9">
      <t>イジョウ</t>
    </rPh>
    <rPh sb="11" eb="13">
      <t>センタク</t>
    </rPh>
    <phoneticPr fontId="1"/>
  </si>
  <si>
    <t>記入者
学校情報</t>
    <rPh sb="0" eb="3">
      <t>キニュウシャ</t>
    </rPh>
    <rPh sb="4" eb="6">
      <t>ガッコウ</t>
    </rPh>
    <rPh sb="6" eb="8">
      <t>ジョウホウ</t>
    </rPh>
    <phoneticPr fontId="45"/>
  </si>
  <si>
    <t>記入者所属校</t>
    <rPh sb="0" eb="3">
      <t>キニュウシャ</t>
    </rPh>
    <rPh sb="3" eb="6">
      <t>ショゾクコウ</t>
    </rPh>
    <phoneticPr fontId="45"/>
  </si>
  <si>
    <t>記入者学校名</t>
    <rPh sb="0" eb="3">
      <t>キニュウシャ</t>
    </rPh>
    <rPh sb="3" eb="6">
      <t>ガッコウメイ</t>
    </rPh>
    <phoneticPr fontId="45"/>
  </si>
  <si>
    <t>←この色の欄のみ入力してください（他の欄は入力できません）</t>
    <rPh sb="3" eb="4">
      <t>イロ</t>
    </rPh>
    <rPh sb="5" eb="6">
      <t>ラン</t>
    </rPh>
    <rPh sb="8" eb="10">
      <t>ニュウリョク</t>
    </rPh>
    <rPh sb="17" eb="18">
      <t>タ</t>
    </rPh>
    <rPh sb="19" eb="20">
      <t>ラン</t>
    </rPh>
    <rPh sb="21" eb="23">
      <t>ニュウリョク</t>
    </rPh>
    <phoneticPr fontId="1"/>
  </si>
  <si>
    <t>合同で出場する団体は、単独で出場する団体と申込みの仕方が異なります。
下記のボタンをクリックしてシートを開き、要項を熟読の上、申込手続きを行ってください。</t>
    <rPh sb="0" eb="2">
      <t>ゴウドウ</t>
    </rPh>
    <rPh sb="3" eb="5">
      <t>シュツジョウ</t>
    </rPh>
    <rPh sb="7" eb="9">
      <t>ダンタイ</t>
    </rPh>
    <rPh sb="11" eb="13">
      <t>タンドク</t>
    </rPh>
    <rPh sb="14" eb="16">
      <t>シュツジョウ</t>
    </rPh>
    <rPh sb="18" eb="20">
      <t>ダンタイ</t>
    </rPh>
    <rPh sb="21" eb="23">
      <t>モウシコミ</t>
    </rPh>
    <rPh sb="25" eb="27">
      <t>シカタ</t>
    </rPh>
    <rPh sb="28" eb="29">
      <t>コト</t>
    </rPh>
    <rPh sb="35" eb="37">
      <t>カキ</t>
    </rPh>
    <rPh sb="52" eb="53">
      <t>ヒラ</t>
    </rPh>
    <rPh sb="55" eb="57">
      <t>ヨウコウ</t>
    </rPh>
    <rPh sb="58" eb="60">
      <t>ジュクドク</t>
    </rPh>
    <rPh sb="61" eb="62">
      <t>ウエ</t>
    </rPh>
    <rPh sb="63" eb="65">
      <t>モウシコミ</t>
    </rPh>
    <rPh sb="65" eb="67">
      <t>テツヅ</t>
    </rPh>
    <rPh sb="69" eb="70">
      <t>オコナ</t>
    </rPh>
    <phoneticPr fontId="1"/>
  </si>
  <si>
    <t>領収書⑤</t>
    <rPh sb="0" eb="3">
      <t>リョウシュウショ</t>
    </rPh>
    <phoneticPr fontId="1"/>
  </si>
  <si>
    <t>領収書⑥</t>
    <rPh sb="0" eb="3">
      <t>リョウシュウショ</t>
    </rPh>
    <phoneticPr fontId="1"/>
  </si>
  <si>
    <t>領収書⑦</t>
    <rPh sb="0" eb="3">
      <t>リョウシュウショ</t>
    </rPh>
    <phoneticPr fontId="1"/>
  </si>
  <si>
    <t>領収書⑧</t>
    <rPh sb="0" eb="3">
      <t>リョウシュウショ</t>
    </rPh>
    <phoneticPr fontId="1"/>
  </si>
  <si>
    <t>注2　申込責任者以外の学校は「合同②」「合同③」「合同④」「合同⑤」のシートの必要事項を入力してください。</t>
    <rPh sb="0" eb="1">
      <t>チュウ</t>
    </rPh>
    <rPh sb="3" eb="5">
      <t>モウシコミ</t>
    </rPh>
    <rPh sb="5" eb="8">
      <t>セキニンシャ</t>
    </rPh>
    <rPh sb="8" eb="10">
      <t>イガイ</t>
    </rPh>
    <rPh sb="11" eb="13">
      <t>ガッコウ</t>
    </rPh>
    <rPh sb="15" eb="17">
      <t>ゴウドウ</t>
    </rPh>
    <rPh sb="20" eb="22">
      <t>ゴウドウ</t>
    </rPh>
    <rPh sb="25" eb="27">
      <t>ゴウドウ</t>
    </rPh>
    <rPh sb="30" eb="32">
      <t>ゴウドウ</t>
    </rPh>
    <rPh sb="39" eb="41">
      <t>ヒツヨウ</t>
    </rPh>
    <rPh sb="41" eb="43">
      <t>ジコウ</t>
    </rPh>
    <rPh sb="44" eb="46">
      <t>ニュウリョク</t>
    </rPh>
    <phoneticPr fontId="54"/>
  </si>
  <si>
    <t>注4　「納入通知・領収書申請」のシートは学校毎の申請ではなく、まとめて申請となります。申込責任者が他の学校と連絡をとり集約して申請してください。</t>
    <rPh sb="0" eb="1">
      <t>チュウ</t>
    </rPh>
    <rPh sb="4" eb="6">
      <t>ノウニュウ</t>
    </rPh>
    <rPh sb="6" eb="8">
      <t>ツウチ</t>
    </rPh>
    <rPh sb="9" eb="12">
      <t>リョウシュウショ</t>
    </rPh>
    <rPh sb="12" eb="14">
      <t>シンセイ</t>
    </rPh>
    <rPh sb="20" eb="22">
      <t>ガッコウ</t>
    </rPh>
    <rPh sb="22" eb="23">
      <t>ゴト</t>
    </rPh>
    <rPh sb="24" eb="26">
      <t>シンセイ</t>
    </rPh>
    <rPh sb="35" eb="37">
      <t>シンセイ</t>
    </rPh>
    <rPh sb="43" eb="45">
      <t>モウシコ</t>
    </rPh>
    <rPh sb="45" eb="48">
      <t>セキニンシャ</t>
    </rPh>
    <rPh sb="49" eb="50">
      <t>タ</t>
    </rPh>
    <rPh sb="51" eb="53">
      <t>ガッコウ</t>
    </rPh>
    <rPh sb="54" eb="56">
      <t>レンラク</t>
    </rPh>
    <rPh sb="59" eb="61">
      <t>シュウヤク</t>
    </rPh>
    <rPh sb="63" eb="65">
      <t>シンセイ</t>
    </rPh>
    <phoneticPr fontId="54"/>
  </si>
  <si>
    <r>
      <t>注5　</t>
    </r>
    <r>
      <rPr>
        <sz val="11"/>
        <color rgb="FFFF0000"/>
        <rFont val="UD デジタル 教科書体 N-B"/>
        <family val="1"/>
        <charset val="128"/>
      </rPr>
      <t>シート数が多く、隠れているものもあります。すべてのシートを必ず確認</t>
    </r>
    <r>
      <rPr>
        <sz val="11"/>
        <color theme="1"/>
        <rFont val="UD デジタル 教科書体 N-B"/>
        <family val="1"/>
        <charset val="128"/>
      </rPr>
      <t>してください。</t>
    </r>
    <rPh sb="0" eb="1">
      <t>チュウ</t>
    </rPh>
    <rPh sb="6" eb="7">
      <t>スウ</t>
    </rPh>
    <rPh sb="8" eb="9">
      <t>オオ</t>
    </rPh>
    <rPh sb="11" eb="12">
      <t>カク</t>
    </rPh>
    <rPh sb="32" eb="33">
      <t>カナラ</t>
    </rPh>
    <rPh sb="34" eb="36">
      <t>カクニン</t>
    </rPh>
    <phoneticPr fontId="54"/>
  </si>
  <si>
    <t>入力必要箇所（色つきのセル）以外には保護がかかっています。印刷範囲設定済みです。A4の用紙を用意し、そのまま印刷してください。</t>
    <phoneticPr fontId="54"/>
  </si>
  <si>
    <t>県　名</t>
    <rPh sb="0" eb="1">
      <t>ケン</t>
    </rPh>
    <rPh sb="2" eb="3">
      <t>メイ</t>
    </rPh>
    <phoneticPr fontId="1"/>
  </si>
  <si>
    <t>部　門</t>
    <rPh sb="0" eb="1">
      <t>ブ</t>
    </rPh>
    <rPh sb="2" eb="3">
      <t>モン</t>
    </rPh>
    <phoneticPr fontId="1"/>
  </si>
  <si>
    <t>出演順</t>
    <rPh sb="0" eb="3">
      <t>シュツエンジュン</t>
    </rPh>
    <phoneticPr fontId="1"/>
  </si>
  <si>
    <t>ふりがな</t>
    <phoneticPr fontId="1"/>
  </si>
  <si>
    <t>団体名</t>
    <rPh sb="0" eb="3">
      <t>ダンタイメイ</t>
    </rPh>
    <phoneticPr fontId="1"/>
  </si>
  <si>
    <t>No.</t>
    <phoneticPr fontId="1"/>
  </si>
  <si>
    <t>参加者氏名</t>
    <rPh sb="0" eb="3">
      <t>サンカシャ</t>
    </rPh>
    <rPh sb="3" eb="5">
      <t>シメイ</t>
    </rPh>
    <phoneticPr fontId="1"/>
  </si>
  <si>
    <t>所属校</t>
    <rPh sb="0" eb="2">
      <t>ショゾク</t>
    </rPh>
    <rPh sb="2" eb="3">
      <t>コウ</t>
    </rPh>
    <phoneticPr fontId="54"/>
  </si>
  <si>
    <t>生年月日</t>
    <rPh sb="0" eb="2">
      <t>セイネン</t>
    </rPh>
    <rPh sb="2" eb="4">
      <t>ガッピ</t>
    </rPh>
    <phoneticPr fontId="1"/>
  </si>
  <si>
    <r>
      <t xml:space="preserve">種別
</t>
    </r>
    <r>
      <rPr>
        <sz val="8"/>
        <rFont val="ＭＳ Ｐゴシック"/>
        <family val="3"/>
        <charset val="128"/>
      </rPr>
      <t>(選択する)</t>
    </r>
    <rPh sb="0" eb="2">
      <t>シュベツ</t>
    </rPh>
    <rPh sb="4" eb="6">
      <t>センタク</t>
    </rPh>
    <phoneticPr fontId="54"/>
  </si>
  <si>
    <t>※　今大会当日に関わる演奏者、指揮者、楽器運搬補助員、引率者の氏名を記入すること。</t>
    <rPh sb="2" eb="5">
      <t>コンタイカイ</t>
    </rPh>
    <rPh sb="5" eb="7">
      <t>トウジツ</t>
    </rPh>
    <rPh sb="8" eb="9">
      <t>カカ</t>
    </rPh>
    <rPh sb="11" eb="14">
      <t>エンソウシャ</t>
    </rPh>
    <rPh sb="15" eb="18">
      <t>シキシャ</t>
    </rPh>
    <rPh sb="19" eb="21">
      <t>ガッキ</t>
    </rPh>
    <rPh sb="21" eb="23">
      <t>ウンパン</t>
    </rPh>
    <rPh sb="23" eb="26">
      <t>ホジョイン</t>
    </rPh>
    <rPh sb="27" eb="30">
      <t>インソツシャ</t>
    </rPh>
    <rPh sb="31" eb="32">
      <t>シ</t>
    </rPh>
    <rPh sb="32" eb="33">
      <t>メイ</t>
    </rPh>
    <rPh sb="34" eb="36">
      <t>キニュウ</t>
    </rPh>
    <phoneticPr fontId="1"/>
  </si>
  <si>
    <r>
      <rPr>
        <sz val="10"/>
        <rFont val="ＭＳ Ｐゴシック"/>
        <family val="3"/>
        <charset val="128"/>
      </rPr>
      <t>※　</t>
    </r>
    <r>
      <rPr>
        <b/>
        <sz val="10"/>
        <color rgb="FFFF0000"/>
        <rFont val="ＭＳ Ｐゴシック"/>
        <family val="3"/>
        <charset val="128"/>
      </rPr>
      <t>演奏者、楽器運搬補助員の児童生徒</t>
    </r>
    <r>
      <rPr>
        <sz val="10"/>
        <rFont val="ＭＳ Ｐゴシック"/>
        <family val="3"/>
        <charset val="128"/>
      </rPr>
      <t>については</t>
    </r>
    <r>
      <rPr>
        <b/>
        <sz val="10"/>
        <color rgb="FFFF0000"/>
        <rFont val="ＭＳ Ｐゴシック"/>
        <family val="3"/>
        <charset val="128"/>
      </rPr>
      <t>所属校を入力</t>
    </r>
    <r>
      <rPr>
        <sz val="10"/>
        <rFont val="ＭＳ Ｐゴシック"/>
        <family val="3"/>
        <charset val="128"/>
      </rPr>
      <t>すること。</t>
    </r>
    <rPh sb="2" eb="5">
      <t>エンソウシャ</t>
    </rPh>
    <rPh sb="6" eb="8">
      <t>ガッキ</t>
    </rPh>
    <rPh sb="8" eb="10">
      <t>ウンパン</t>
    </rPh>
    <rPh sb="10" eb="13">
      <t>ホジョイン</t>
    </rPh>
    <rPh sb="14" eb="16">
      <t>ジドウ</t>
    </rPh>
    <rPh sb="16" eb="18">
      <t>セイト</t>
    </rPh>
    <rPh sb="23" eb="25">
      <t>ショゾク</t>
    </rPh>
    <rPh sb="25" eb="26">
      <t>コウ</t>
    </rPh>
    <rPh sb="27" eb="29">
      <t>ニュウリョク</t>
    </rPh>
    <phoneticPr fontId="1"/>
  </si>
  <si>
    <r>
      <t>※　生年は</t>
    </r>
    <r>
      <rPr>
        <b/>
        <sz val="10"/>
        <rFont val="ＭＳ Ｐゴシック"/>
        <family val="3"/>
        <charset val="128"/>
      </rPr>
      <t>西暦</t>
    </r>
    <r>
      <rPr>
        <sz val="10"/>
        <rFont val="ＭＳ Ｐゴシック"/>
        <family val="3"/>
        <charset val="128"/>
      </rPr>
      <t>で記入すること。　記入例：2000/1/1</t>
    </r>
    <rPh sb="2" eb="3">
      <t>ウ</t>
    </rPh>
    <rPh sb="3" eb="4">
      <t>ネン</t>
    </rPh>
    <rPh sb="5" eb="7">
      <t>セイレキ</t>
    </rPh>
    <rPh sb="8" eb="10">
      <t>キニュウ</t>
    </rPh>
    <rPh sb="16" eb="18">
      <t>キニュウ</t>
    </rPh>
    <rPh sb="18" eb="19">
      <t>レイ</t>
    </rPh>
    <phoneticPr fontId="1"/>
  </si>
  <si>
    <r>
      <t>※　種別とは、</t>
    </r>
    <r>
      <rPr>
        <b/>
        <sz val="10"/>
        <rFont val="ＭＳ Ｐゴシック"/>
        <family val="3"/>
        <charset val="128"/>
      </rPr>
      <t>演奏者・指揮者・楽器運搬補助員・引率（誘導経路に入る）・引率（誘導経路に入らない）</t>
    </r>
    <r>
      <rPr>
        <sz val="10"/>
        <rFont val="ＭＳ Ｐゴシック"/>
        <family val="3"/>
        <charset val="128"/>
      </rPr>
      <t>を指す。</t>
    </r>
    <rPh sb="2" eb="4">
      <t>シュベツ</t>
    </rPh>
    <rPh sb="7" eb="10">
      <t>エンソウシャ</t>
    </rPh>
    <rPh sb="11" eb="14">
      <t>シキシャ</t>
    </rPh>
    <rPh sb="15" eb="17">
      <t>ガッキ</t>
    </rPh>
    <rPh sb="17" eb="19">
      <t>ウンパン</t>
    </rPh>
    <rPh sb="19" eb="22">
      <t>ホジョイン</t>
    </rPh>
    <rPh sb="23" eb="25">
      <t>インソツ</t>
    </rPh>
    <rPh sb="26" eb="28">
      <t>ユウドウ</t>
    </rPh>
    <rPh sb="28" eb="30">
      <t>ケイロ</t>
    </rPh>
    <rPh sb="31" eb="32">
      <t>ハイ</t>
    </rPh>
    <rPh sb="35" eb="37">
      <t>インソツ</t>
    </rPh>
    <rPh sb="38" eb="40">
      <t>ユウドウ</t>
    </rPh>
    <rPh sb="40" eb="42">
      <t>ケイロ</t>
    </rPh>
    <rPh sb="43" eb="44">
      <t>ハイ</t>
    </rPh>
    <rPh sb="49" eb="50">
      <t>サ</t>
    </rPh>
    <phoneticPr fontId="1"/>
  </si>
  <si>
    <r>
      <t>※　楽器運搬補助員数については、全部門共通で</t>
    </r>
    <r>
      <rPr>
        <b/>
        <sz val="10"/>
        <color rgb="FFFF0000"/>
        <rFont val="ＭＳ Ｐゴシック"/>
        <family val="3"/>
        <charset val="128"/>
      </rPr>
      <t>20名以内</t>
    </r>
    <r>
      <rPr>
        <sz val="10"/>
        <rFont val="ＭＳ Ｐゴシック"/>
        <family val="3"/>
        <charset val="128"/>
      </rPr>
      <t>とする。（</t>
    </r>
    <r>
      <rPr>
        <b/>
        <sz val="10"/>
        <color rgb="FFFF0000"/>
        <rFont val="ＭＳ Ｐゴシック"/>
        <family val="3"/>
        <charset val="128"/>
      </rPr>
      <t>楽器運搬補助員には誘導経路に入る引率者、指導者、関係者等も含まれます</t>
    </r>
    <r>
      <rPr>
        <sz val="10"/>
        <rFont val="ＭＳ Ｐゴシック"/>
        <family val="3"/>
        <charset val="128"/>
      </rPr>
      <t>)</t>
    </r>
    <rPh sb="2" eb="4">
      <t>ガッキ</t>
    </rPh>
    <rPh sb="4" eb="6">
      <t>ウンパン</t>
    </rPh>
    <rPh sb="6" eb="9">
      <t>ホジョイン</t>
    </rPh>
    <rPh sb="9" eb="10">
      <t>スウ</t>
    </rPh>
    <rPh sb="16" eb="19">
      <t>ゼンブモン</t>
    </rPh>
    <rPh sb="19" eb="21">
      <t>キョウツウ</t>
    </rPh>
    <rPh sb="24" eb="25">
      <t>メイ</t>
    </rPh>
    <rPh sb="25" eb="27">
      <t>イナイ</t>
    </rPh>
    <rPh sb="32" eb="34">
      <t>ガッキ</t>
    </rPh>
    <rPh sb="34" eb="36">
      <t>ウンパン</t>
    </rPh>
    <rPh sb="36" eb="39">
      <t>ホジョイン</t>
    </rPh>
    <rPh sb="41" eb="43">
      <t>ユウドウ</t>
    </rPh>
    <rPh sb="43" eb="45">
      <t>ケイロ</t>
    </rPh>
    <rPh sb="46" eb="47">
      <t>ハイ</t>
    </rPh>
    <rPh sb="48" eb="51">
      <t>インソツシャ</t>
    </rPh>
    <rPh sb="52" eb="55">
      <t>シドウシャ</t>
    </rPh>
    <rPh sb="56" eb="59">
      <t>カンケイシャ</t>
    </rPh>
    <rPh sb="59" eb="60">
      <t>トウ</t>
    </rPh>
    <rPh sb="61" eb="62">
      <t>フク</t>
    </rPh>
    <phoneticPr fontId="1"/>
  </si>
  <si>
    <t>※　演奏者数と楽器運搬補助員数は「申込書シート」に反映されます。エラー（赤表示）は定員オーバーです。</t>
    <rPh sb="2" eb="4">
      <t>エンソウ</t>
    </rPh>
    <rPh sb="4" eb="5">
      <t>シャ</t>
    </rPh>
    <rPh sb="5" eb="6">
      <t>スウ</t>
    </rPh>
    <rPh sb="7" eb="9">
      <t>ガッキ</t>
    </rPh>
    <rPh sb="9" eb="11">
      <t>ウンパン</t>
    </rPh>
    <rPh sb="11" eb="14">
      <t>ホジョイン</t>
    </rPh>
    <rPh sb="14" eb="15">
      <t>スウ</t>
    </rPh>
    <rPh sb="17" eb="20">
      <t>モウシコミショ</t>
    </rPh>
    <rPh sb="25" eb="27">
      <t>ハンエイ</t>
    </rPh>
    <rPh sb="36" eb="37">
      <t>アカ</t>
    </rPh>
    <rPh sb="37" eb="39">
      <t>ヒョウジ</t>
    </rPh>
    <rPh sb="41" eb="43">
      <t>テイイン</t>
    </rPh>
    <phoneticPr fontId="1"/>
  </si>
  <si>
    <t>※　個人情報については主催事業開催要項内の「西関東吹奏楽連盟主催行事に関わる個人情報について」を参照のこと。</t>
    <rPh sb="2" eb="4">
      <t>コジン</t>
    </rPh>
    <rPh sb="4" eb="6">
      <t>ジョウホウ</t>
    </rPh>
    <rPh sb="11" eb="13">
      <t>シュサイ</t>
    </rPh>
    <rPh sb="13" eb="15">
      <t>ジギョウ</t>
    </rPh>
    <rPh sb="15" eb="17">
      <t>カイサイ</t>
    </rPh>
    <rPh sb="17" eb="19">
      <t>ヨウコウ</t>
    </rPh>
    <rPh sb="19" eb="20">
      <t>ナイ</t>
    </rPh>
    <rPh sb="22" eb="23">
      <t>ニシ</t>
    </rPh>
    <rPh sb="23" eb="25">
      <t>カントウ</t>
    </rPh>
    <rPh sb="25" eb="28">
      <t>スイソウガク</t>
    </rPh>
    <rPh sb="28" eb="30">
      <t>レンメイ</t>
    </rPh>
    <rPh sb="30" eb="32">
      <t>シュサイ</t>
    </rPh>
    <rPh sb="32" eb="34">
      <t>ギョウジ</t>
    </rPh>
    <rPh sb="35" eb="36">
      <t>カカ</t>
    </rPh>
    <rPh sb="38" eb="40">
      <t>コジン</t>
    </rPh>
    <rPh sb="40" eb="42">
      <t>ジョウホウ</t>
    </rPh>
    <rPh sb="48" eb="50">
      <t>サンショウ</t>
    </rPh>
    <phoneticPr fontId="1"/>
  </si>
  <si>
    <t>引率(誘導経路に入る)</t>
    <rPh sb="0" eb="2">
      <t>インソツ</t>
    </rPh>
    <rPh sb="3" eb="5">
      <t>ユウドウ</t>
    </rPh>
    <rPh sb="5" eb="7">
      <t>ケイロ</t>
    </rPh>
    <rPh sb="8" eb="9">
      <t>ハイ</t>
    </rPh>
    <phoneticPr fontId="1"/>
  </si>
  <si>
    <t>引率(誘導経路に入らない)</t>
    <rPh sb="0" eb="2">
      <t>インソツ</t>
    </rPh>
    <rPh sb="3" eb="5">
      <t>ユウドウ</t>
    </rPh>
    <rPh sb="5" eb="7">
      <t>ケイロ</t>
    </rPh>
    <rPh sb="8" eb="9">
      <t>ハイ</t>
    </rPh>
    <phoneticPr fontId="1"/>
  </si>
  <si>
    <t>※主催者記入</t>
    <rPh sb="1" eb="4">
      <t>シュサイシャ</t>
    </rPh>
    <rPh sb="4" eb="6">
      <t>キニュウ</t>
    </rPh>
    <phoneticPr fontId="1"/>
  </si>
  <si>
    <r>
      <rPr>
        <u/>
        <sz val="6"/>
        <color indexed="8"/>
        <rFont val="ＭＳ 明朝"/>
        <family val="1"/>
        <charset val="128"/>
      </rPr>
      <t xml:space="preserve">DMを除いた
</t>
    </r>
    <r>
      <rPr>
        <sz val="6"/>
        <color indexed="8"/>
        <rFont val="ＭＳ 明朝"/>
        <family val="1"/>
        <charset val="128"/>
      </rPr>
      <t>参加人員</t>
    </r>
    <rPh sb="3" eb="4">
      <t>ノゾ</t>
    </rPh>
    <rPh sb="7" eb="9">
      <t>サンカ</t>
    </rPh>
    <rPh sb="9" eb="11">
      <t>ジンイン</t>
    </rPh>
    <phoneticPr fontId="2"/>
  </si>
  <si>
    <t>↑この数が参加人員</t>
    <rPh sb="3" eb="4">
      <t>カズ</t>
    </rPh>
    <rPh sb="5" eb="7">
      <t>サンカ</t>
    </rPh>
    <rPh sb="7" eb="9">
      <t>ジンイン</t>
    </rPh>
    <phoneticPr fontId="1"/>
  </si>
  <si>
    <t>↑この数が補助員数</t>
    <rPh sb="3" eb="4">
      <t>カズ</t>
    </rPh>
    <rPh sb="5" eb="8">
      <t>ホジョイン</t>
    </rPh>
    <rPh sb="8" eb="9">
      <t>スウ</t>
    </rPh>
    <phoneticPr fontId="1"/>
  </si>
  <si>
    <t>注3　合同②～⑤で作成した各学校の申込書を印刷し、各学校の職印を捺印の上、申込責任者がまとめて送付してください。</t>
    <rPh sb="0" eb="1">
      <t>チュウ</t>
    </rPh>
    <rPh sb="3" eb="5">
      <t>ゴウドウ</t>
    </rPh>
    <rPh sb="9" eb="11">
      <t>サクセイ</t>
    </rPh>
    <rPh sb="13" eb="14">
      <t>カク</t>
    </rPh>
    <rPh sb="14" eb="16">
      <t>ガッコウ</t>
    </rPh>
    <rPh sb="17" eb="20">
      <t>モウシコミショ</t>
    </rPh>
    <rPh sb="21" eb="23">
      <t>インサツ</t>
    </rPh>
    <rPh sb="25" eb="28">
      <t>カクガッコウ</t>
    </rPh>
    <rPh sb="29" eb="31">
      <t>ショクイン</t>
    </rPh>
    <rPh sb="32" eb="34">
      <t>ナツイン</t>
    </rPh>
    <rPh sb="35" eb="36">
      <t>ウエ</t>
    </rPh>
    <rPh sb="37" eb="39">
      <t>モウシコミ</t>
    </rPh>
    <rPh sb="39" eb="42">
      <t>セキニンシャ</t>
    </rPh>
    <rPh sb="47" eb="49">
      <t>ソウフ</t>
    </rPh>
    <phoneticPr fontId="54"/>
  </si>
  <si>
    <r>
      <rPr>
        <sz val="11"/>
        <rFont val="UD デジタル 教科書体 N-B"/>
        <family val="1"/>
        <charset val="128"/>
      </rPr>
      <t>注1　申込責任者となる学校の担当者が</t>
    </r>
    <r>
      <rPr>
        <b/>
        <sz val="11"/>
        <color rgb="FFFF0000"/>
        <rFont val="UD デジタル 教科書体 N-B"/>
        <family val="1"/>
        <charset val="128"/>
      </rPr>
      <t>黄色のシート</t>
    </r>
    <r>
      <rPr>
        <sz val="11"/>
        <color rgb="FFFF0000"/>
        <rFont val="UD デジタル 教科書体 N-B"/>
        <family val="1"/>
        <charset val="128"/>
      </rPr>
      <t>(申込責任者入力シート、納入通知・領収書申請、ア～オの様式)を作成</t>
    </r>
    <r>
      <rPr>
        <sz val="11"/>
        <rFont val="UD デジタル 教科書体 N-B"/>
        <family val="1"/>
        <charset val="128"/>
      </rPr>
      <t>してください。</t>
    </r>
    <rPh sb="0" eb="1">
      <t>チュウ</t>
    </rPh>
    <rPh sb="3" eb="5">
      <t>モウシコミ</t>
    </rPh>
    <rPh sb="5" eb="8">
      <t>セキニンシャ</t>
    </rPh>
    <rPh sb="11" eb="13">
      <t>ガッコウ</t>
    </rPh>
    <rPh sb="14" eb="17">
      <t>タントウシャ</t>
    </rPh>
    <rPh sb="18" eb="20">
      <t>キイロ</t>
    </rPh>
    <rPh sb="25" eb="27">
      <t>モウシコミ</t>
    </rPh>
    <rPh sb="27" eb="30">
      <t>セキニンシャ</t>
    </rPh>
    <rPh sb="30" eb="32">
      <t>ニュウリョク</t>
    </rPh>
    <rPh sb="36" eb="38">
      <t>ノウニュウ</t>
    </rPh>
    <rPh sb="38" eb="40">
      <t>ツウチ</t>
    </rPh>
    <rPh sb="41" eb="44">
      <t>リョウシュウショ</t>
    </rPh>
    <rPh sb="44" eb="46">
      <t>シンセイ</t>
    </rPh>
    <rPh sb="51" eb="53">
      <t>ヨウシキ</t>
    </rPh>
    <rPh sb="55" eb="57">
      <t>サクセイ</t>
    </rPh>
    <phoneticPr fontId="54"/>
  </si>
  <si>
    <t>全国
大会</t>
    <rPh sb="0" eb="2">
      <t>ゼンコク</t>
    </rPh>
    <rPh sb="3" eb="5">
      <t>タイカイ</t>
    </rPh>
    <phoneticPr fontId="1"/>
  </si>
  <si>
    <r>
      <t xml:space="preserve">申込責任者
団体所在地
</t>
    </r>
    <r>
      <rPr>
        <sz val="8"/>
        <color indexed="8"/>
        <rFont val="ＭＳ 明朝"/>
        <family val="1"/>
        <charset val="128"/>
      </rPr>
      <t>(文書送付先)</t>
    </r>
    <rPh sb="0" eb="2">
      <t>モウシコミ</t>
    </rPh>
    <rPh sb="2" eb="5">
      <t>セキニンシャ</t>
    </rPh>
    <rPh sb="6" eb="8">
      <t>ダンタイ</t>
    </rPh>
    <rPh sb="8" eb="11">
      <t>ショザイチ</t>
    </rPh>
    <rPh sb="13" eb="15">
      <t>ブンショ</t>
    </rPh>
    <rPh sb="15" eb="17">
      <t>ソウフ</t>
    </rPh>
    <rPh sb="17" eb="18">
      <t>サキ</t>
    </rPh>
    <phoneticPr fontId="2"/>
  </si>
  <si>
    <t>申込責任者
情報</t>
    <rPh sb="0" eb="2">
      <t>モウシコミ</t>
    </rPh>
    <rPh sb="2" eb="5">
      <t>セキニンシャ</t>
    </rPh>
    <rPh sb="6" eb="8">
      <t>ジョウホウ</t>
    </rPh>
    <phoneticPr fontId="1"/>
  </si>
  <si>
    <t>メール
アドレス</t>
    <phoneticPr fontId="2"/>
  </si>
  <si>
    <r>
      <t>プログラム原稿　</t>
    </r>
    <r>
      <rPr>
        <b/>
        <sz val="12"/>
        <color rgb="FFFF0000"/>
        <rFont val="ＭＳ 明朝"/>
        <family val="1"/>
        <charset val="128"/>
      </rPr>
      <t>※申込責任者が作成する</t>
    </r>
    <rPh sb="5" eb="7">
      <t>ゲンコウ</t>
    </rPh>
    <rPh sb="9" eb="11">
      <t>モウシコミ</t>
    </rPh>
    <rPh sb="11" eb="14">
      <t>セキニンシャ</t>
    </rPh>
    <rPh sb="15" eb="17">
      <t>サクセイ</t>
    </rPh>
    <phoneticPr fontId="1"/>
  </si>
  <si>
    <t>第31回西関東小学生BF　フロア部門
第31回西関東マーチングコンテスト　　合同バンド出場申込み</t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6" eb="18">
      <t>ブモン</t>
    </rPh>
    <rPh sb="17" eb="18">
      <t>モン</t>
    </rPh>
    <rPh sb="19" eb="20">
      <t>ダイ</t>
    </rPh>
    <rPh sb="22" eb="23">
      <t>カイ</t>
    </rPh>
    <rPh sb="23" eb="26">
      <t>ニシカントウ</t>
    </rPh>
    <rPh sb="38" eb="40">
      <t>ゴウドウ</t>
    </rPh>
    <rPh sb="43" eb="45">
      <t>シュツジョウ</t>
    </rPh>
    <rPh sb="45" eb="46">
      <t>モウ</t>
    </rPh>
    <rPh sb="46" eb="47">
      <t>コ</t>
    </rPh>
    <phoneticPr fontId="7"/>
  </si>
  <si>
    <r>
      <rPr>
        <sz val="18"/>
        <color rgb="FF000000"/>
        <rFont val="ＭＳ Ｐゴシック"/>
        <family val="3"/>
        <charset val="128"/>
        <scheme val="minor"/>
      </rPr>
      <t>第31回西関東小学生BFフロア部門
第31回西関東マーチングコンテスト　申込書</t>
    </r>
    <r>
      <rPr>
        <sz val="16"/>
        <color rgb="FF000000"/>
        <rFont val="ＭＳ Ｐゴシック"/>
        <family val="3"/>
        <charset val="128"/>
        <scheme val="minor"/>
      </rPr>
      <t xml:space="preserve">
（申込み責任者)</t>
    </r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5" eb="17">
      <t>ブモン</t>
    </rPh>
    <rPh sb="18" eb="19">
      <t>ダイ</t>
    </rPh>
    <rPh sb="21" eb="22">
      <t>カイ</t>
    </rPh>
    <rPh sb="22" eb="25">
      <t>ニシカントウ</t>
    </rPh>
    <rPh sb="36" eb="39">
      <t>モウシコミショ</t>
    </rPh>
    <rPh sb="41" eb="43">
      <t>モウシコ</t>
    </rPh>
    <rPh sb="44" eb="47">
      <t>セキニンシャ</t>
    </rPh>
    <rPh sb="46" eb="47">
      <t>シャ</t>
    </rPh>
    <phoneticPr fontId="2"/>
  </si>
  <si>
    <t>西関東吹奏楽連盟理事長　奥　章　様</t>
    <rPh sb="12" eb="13">
      <t>オク</t>
    </rPh>
    <rPh sb="14" eb="15">
      <t>アキラ</t>
    </rPh>
    <phoneticPr fontId="2"/>
  </si>
  <si>
    <r>
      <rPr>
        <sz val="20"/>
        <color rgb="FF000000"/>
        <rFont val="ＭＳ Ｐゴシック"/>
        <family val="3"/>
        <charset val="128"/>
        <scheme val="major"/>
      </rPr>
      <t>第31回西関東小学生BFフロア部門
第31回西関東マーチングコンテスト　申込書②</t>
    </r>
    <r>
      <rPr>
        <sz val="16"/>
        <color rgb="FF000000"/>
        <rFont val="ＭＳ Ｐゴシック"/>
        <family val="3"/>
        <charset val="128"/>
        <scheme val="major"/>
      </rPr>
      <t xml:space="preserve">
（申込み責任者以外)</t>
    </r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5" eb="17">
      <t>ブモン</t>
    </rPh>
    <rPh sb="18" eb="19">
      <t>ダイ</t>
    </rPh>
    <rPh sb="21" eb="22">
      <t>カイ</t>
    </rPh>
    <rPh sb="22" eb="25">
      <t>ニシカントウ</t>
    </rPh>
    <rPh sb="36" eb="39">
      <t>モウシコミショ</t>
    </rPh>
    <rPh sb="42" eb="43">
      <t>モウ</t>
    </rPh>
    <rPh sb="43" eb="44">
      <t>コ</t>
    </rPh>
    <rPh sb="45" eb="48">
      <t>セキニンシャ</t>
    </rPh>
    <rPh sb="48" eb="50">
      <t>イガイ</t>
    </rPh>
    <phoneticPr fontId="2"/>
  </si>
  <si>
    <r>
      <rPr>
        <sz val="20"/>
        <color rgb="FF000000"/>
        <rFont val="ＭＳ Ｐゴシック"/>
        <family val="3"/>
        <charset val="128"/>
        <scheme val="major"/>
      </rPr>
      <t>第31回西関東小学生BFフロア部門
第31回西関東マーチングコンテスト　申込書③</t>
    </r>
    <r>
      <rPr>
        <sz val="16"/>
        <color rgb="FF000000"/>
        <rFont val="ＭＳ Ｐゴシック"/>
        <family val="3"/>
        <charset val="128"/>
        <scheme val="major"/>
      </rPr>
      <t xml:space="preserve">
（申込み責任者以外)</t>
    </r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5" eb="17">
      <t>ブモン</t>
    </rPh>
    <rPh sb="18" eb="19">
      <t>ダイ</t>
    </rPh>
    <rPh sb="21" eb="22">
      <t>カイ</t>
    </rPh>
    <rPh sb="22" eb="25">
      <t>ニシカントウ</t>
    </rPh>
    <rPh sb="36" eb="39">
      <t>モウシコミショ</t>
    </rPh>
    <rPh sb="42" eb="43">
      <t>モウ</t>
    </rPh>
    <rPh sb="43" eb="44">
      <t>コ</t>
    </rPh>
    <rPh sb="45" eb="48">
      <t>セキニンシャ</t>
    </rPh>
    <rPh sb="48" eb="50">
      <t>イガイ</t>
    </rPh>
    <phoneticPr fontId="2"/>
  </si>
  <si>
    <r>
      <rPr>
        <sz val="20"/>
        <color rgb="FF000000"/>
        <rFont val="ＭＳ Ｐゴシック"/>
        <family val="3"/>
        <charset val="128"/>
        <scheme val="major"/>
      </rPr>
      <t>第31回西関東小学生BFフロア部門
第31回西関東マーチングコンテスト　申込書④</t>
    </r>
    <r>
      <rPr>
        <sz val="16"/>
        <color rgb="FF000000"/>
        <rFont val="ＭＳ Ｐゴシック"/>
        <family val="3"/>
        <charset val="128"/>
        <scheme val="major"/>
      </rPr>
      <t xml:space="preserve">
（申込み責任者以外)</t>
    </r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5" eb="17">
      <t>ブモン</t>
    </rPh>
    <rPh sb="18" eb="19">
      <t>ダイ</t>
    </rPh>
    <rPh sb="21" eb="22">
      <t>カイ</t>
    </rPh>
    <rPh sb="22" eb="25">
      <t>ニシカントウ</t>
    </rPh>
    <rPh sb="36" eb="39">
      <t>モウシコミショ</t>
    </rPh>
    <rPh sb="42" eb="43">
      <t>モウ</t>
    </rPh>
    <rPh sb="43" eb="44">
      <t>コ</t>
    </rPh>
    <rPh sb="45" eb="48">
      <t>セキニンシャ</t>
    </rPh>
    <rPh sb="48" eb="50">
      <t>イガイ</t>
    </rPh>
    <phoneticPr fontId="2"/>
  </si>
  <si>
    <r>
      <rPr>
        <sz val="20"/>
        <color rgb="FF000000"/>
        <rFont val="ＭＳ Ｐゴシック"/>
        <family val="3"/>
        <charset val="128"/>
        <scheme val="major"/>
      </rPr>
      <t>第31回西関東小学生BFフロア部門
第31回西関東マーチングコンテスト　申込書⑤</t>
    </r>
    <r>
      <rPr>
        <sz val="16"/>
        <color rgb="FF000000"/>
        <rFont val="ＭＳ Ｐゴシック"/>
        <family val="3"/>
        <charset val="128"/>
        <scheme val="major"/>
      </rPr>
      <t xml:space="preserve">
（申込み責任者以外)</t>
    </r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5" eb="17">
      <t>ブモン</t>
    </rPh>
    <rPh sb="18" eb="19">
      <t>ダイ</t>
    </rPh>
    <rPh sb="21" eb="22">
      <t>カイ</t>
    </rPh>
    <rPh sb="22" eb="25">
      <t>ニシカントウ</t>
    </rPh>
    <rPh sb="36" eb="39">
      <t>モウシコミショ</t>
    </rPh>
    <rPh sb="42" eb="43">
      <t>モウ</t>
    </rPh>
    <rPh sb="43" eb="44">
      <t>コ</t>
    </rPh>
    <rPh sb="45" eb="48">
      <t>セキニンシャ</t>
    </rPh>
    <rPh sb="48" eb="50">
      <t>イガイ</t>
    </rPh>
    <phoneticPr fontId="2"/>
  </si>
  <si>
    <r>
      <t>第31回西関東小学生BFフロア部門・西関東マーチングコンテスト
【 参加費用納入通知・領収書等申請用紙 】</t>
    </r>
    <r>
      <rPr>
        <b/>
        <sz val="11"/>
        <color rgb="FFFF0000"/>
        <rFont val="ＭＳ 明朝"/>
        <family val="1"/>
        <charset val="128"/>
      </rPr>
      <t>※申込責任者が作成する</t>
    </r>
    <rPh sb="7" eb="10">
      <t>ショウガクセイ</t>
    </rPh>
    <rPh sb="15" eb="17">
      <t>ブモン</t>
    </rPh>
    <rPh sb="18" eb="21">
      <t>ニシカントウ</t>
    </rPh>
    <rPh sb="54" eb="56">
      <t>モウシコミ</t>
    </rPh>
    <rPh sb="56" eb="59">
      <t>セキニンシャ</t>
    </rPh>
    <rPh sb="60" eb="62">
      <t>サクセイ</t>
    </rPh>
    <phoneticPr fontId="1"/>
  </si>
  <si>
    <t>西関東吹奏楽連盟理事長　奥　章　様</t>
    <rPh sb="12" eb="13">
      <t>オク</t>
    </rPh>
    <rPh sb="14" eb="15">
      <t>アキラ</t>
    </rPh>
    <phoneticPr fontId="1"/>
  </si>
  <si>
    <r>
      <t xml:space="preserve">第31回西関東小BFフロア部門
第31回西関東マーチングコンテスト　大会参加者名簿
</t>
    </r>
    <r>
      <rPr>
        <b/>
        <sz val="20"/>
        <color rgb="FFFF0000"/>
        <rFont val="ＭＳ ゴシック"/>
        <family val="3"/>
        <charset val="128"/>
      </rPr>
      <t>※申込責任者が作成する</t>
    </r>
    <rPh sb="0" eb="1">
      <t>ダイ</t>
    </rPh>
    <rPh sb="3" eb="4">
      <t>カイ</t>
    </rPh>
    <rPh sb="4" eb="7">
      <t>ニシカントウ</t>
    </rPh>
    <rPh sb="7" eb="8">
      <t>ショウ</t>
    </rPh>
    <rPh sb="13" eb="15">
      <t>ブモン</t>
    </rPh>
    <rPh sb="16" eb="17">
      <t>ダイ</t>
    </rPh>
    <rPh sb="19" eb="20">
      <t>カイ</t>
    </rPh>
    <rPh sb="20" eb="23">
      <t>ニシカントウ</t>
    </rPh>
    <rPh sb="34" eb="36">
      <t>タイカイ</t>
    </rPh>
    <rPh sb="36" eb="39">
      <t>サンカシャ</t>
    </rPh>
    <rPh sb="39" eb="41">
      <t>メイボ</t>
    </rPh>
    <rPh sb="43" eb="45">
      <t>モウシコミ</t>
    </rPh>
    <rPh sb="45" eb="48">
      <t>セキニンシャ</t>
    </rPh>
    <rPh sb="49" eb="51">
      <t>サクセイ</t>
    </rPh>
    <phoneticPr fontId="1"/>
  </si>
  <si>
    <t>10月5日（日）の9：00～9：30に，それぞれの必要部数を出演団体受付に再提出すること。</t>
    <rPh sb="2" eb="3">
      <t>ガツ</t>
    </rPh>
    <rPh sb="4" eb="5">
      <t>カ</t>
    </rPh>
    <rPh sb="6" eb="7">
      <t>ニチ</t>
    </rPh>
    <rPh sb="25" eb="27">
      <t>ヒツヨウ</t>
    </rPh>
    <rPh sb="27" eb="29">
      <t>ブスウ</t>
    </rPh>
    <rPh sb="30" eb="32">
      <t>シュツエン</t>
    </rPh>
    <rPh sb="32" eb="34">
      <t>ダンタイ</t>
    </rPh>
    <rPh sb="34" eb="36">
      <t>ウケツケ</t>
    </rPh>
    <rPh sb="37" eb="40">
      <t>サイテイシュツ</t>
    </rPh>
    <phoneticPr fontId="1"/>
  </si>
  <si>
    <r>
      <rPr>
        <b/>
        <sz val="13"/>
        <color theme="1"/>
        <rFont val="ＭＳ 明朝"/>
        <family val="1"/>
        <charset val="128"/>
      </rPr>
      <t>第31回西関東小学生BF・西関東マーチングコンテスト　計時シナリオ</t>
    </r>
    <r>
      <rPr>
        <sz val="14"/>
        <color theme="1"/>
        <rFont val="ＭＳ 明朝"/>
        <family val="1"/>
        <charset val="128"/>
      </rPr>
      <t xml:space="preserve">
</t>
    </r>
    <r>
      <rPr>
        <b/>
        <sz val="14"/>
        <color rgb="FFFF0000"/>
        <rFont val="ＭＳ 明朝"/>
        <family val="1"/>
        <charset val="128"/>
      </rPr>
      <t>※申込責任者が作成する</t>
    </r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3" eb="16">
      <t>ニシカントウ</t>
    </rPh>
    <rPh sb="27" eb="29">
      <t>ケイジ</t>
    </rPh>
    <rPh sb="35" eb="37">
      <t>モウシコミ</t>
    </rPh>
    <rPh sb="37" eb="40">
      <t>セキニンシャ</t>
    </rPh>
    <rPh sb="41" eb="43">
      <t>サクセイ</t>
    </rPh>
    <phoneticPr fontId="1"/>
  </si>
  <si>
    <r>
      <t xml:space="preserve">第31回西関東マーチングコンテスト　規定課題シナリオ
</t>
    </r>
    <r>
      <rPr>
        <b/>
        <sz val="12"/>
        <color rgb="FFFF0000"/>
        <rFont val="ＭＳ 明朝"/>
        <family val="1"/>
        <charset val="128"/>
      </rPr>
      <t>※申込責任者が作成する</t>
    </r>
    <rPh sb="0" eb="1">
      <t>ダイ</t>
    </rPh>
    <rPh sb="3" eb="4">
      <t>カイ</t>
    </rPh>
    <rPh sb="4" eb="5">
      <t>ニシ</t>
    </rPh>
    <rPh sb="5" eb="7">
      <t>カントウ</t>
    </rPh>
    <rPh sb="18" eb="20">
      <t>キテイ</t>
    </rPh>
    <rPh sb="20" eb="22">
      <t>カダイ</t>
    </rPh>
    <rPh sb="28" eb="30">
      <t>モウシコミ</t>
    </rPh>
    <rPh sb="30" eb="33">
      <t>セキニンシャ</t>
    </rPh>
    <rPh sb="34" eb="36">
      <t>サクセイ</t>
    </rPh>
    <phoneticPr fontId="1"/>
  </si>
  <si>
    <r>
      <t xml:space="preserve">第31回西関東小学生BF　フロア部門　小学生フロア配置図
</t>
    </r>
    <r>
      <rPr>
        <b/>
        <sz val="12"/>
        <color rgb="FFFF0000"/>
        <rFont val="ＭＳ 明朝"/>
        <family val="1"/>
        <charset val="128"/>
      </rPr>
      <t>※申込責任者が作成する</t>
    </r>
    <rPh sb="0" eb="1">
      <t>ダイ</t>
    </rPh>
    <rPh sb="3" eb="4">
      <t>カイ</t>
    </rPh>
    <rPh sb="4" eb="5">
      <t>ニシ</t>
    </rPh>
    <rPh sb="5" eb="7">
      <t>カントウ</t>
    </rPh>
    <rPh sb="7" eb="10">
      <t>ショウガクセイ</t>
    </rPh>
    <rPh sb="16" eb="18">
      <t>ブモン</t>
    </rPh>
    <rPh sb="19" eb="22">
      <t>ショウガクセイ</t>
    </rPh>
    <rPh sb="25" eb="28">
      <t>ハイチズ</t>
    </rPh>
    <rPh sb="30" eb="32">
      <t>モウシコミ</t>
    </rPh>
    <rPh sb="32" eb="35">
      <t>セキニンシャ</t>
    </rPh>
    <rPh sb="36" eb="3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</si>
</sst>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0;"/>
    <numFmt numFmtId="177" formatCode="#,##0_ &quot;円&quot;"/>
    <numFmt numFmtId="178" formatCode="#,##0_ &quot;冊&quot;"/>
    <numFmt numFmtId="179" formatCode="m&quot;月&quot;d&quot;日&quot;;@"/>
    <numFmt numFmtId="180" formatCode="#,##0_ &quot;校&quot;"/>
  </numFmts>
  <fonts count="7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u/>
      <sz val="11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6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8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u/>
      <sz val="6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color rgb="FFFF0000"/>
      <name val="ＭＳ 明朝"/>
      <family val="1"/>
      <charset val="128"/>
    </font>
    <font>
      <b/>
      <sz val="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ajor"/>
    </font>
    <font>
      <sz val="20"/>
      <color rgb="FF000000"/>
      <name val="ＭＳ Ｐゴシック"/>
      <family val="3"/>
      <charset val="128"/>
      <scheme val="major"/>
    </font>
    <font>
      <sz val="16"/>
      <color rgb="FF000000"/>
      <name val="ＭＳ Ｐゴシック"/>
      <family val="3"/>
      <charset val="128"/>
      <scheme val="minor"/>
    </font>
    <font>
      <sz val="18"/>
      <color rgb="FF000000"/>
      <name val="ＭＳ Ｐゴシック"/>
      <family val="3"/>
      <charset val="128"/>
      <scheme val="minor"/>
    </font>
    <font>
      <b/>
      <sz val="11"/>
      <color rgb="FFFF0000"/>
      <name val="UD デジタル 教科書体 N-B"/>
      <family val="1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1"/>
      <color theme="1"/>
      <name val="UD デジタル 教科書体 N-B"/>
      <family val="1"/>
      <charset val="128"/>
    </font>
    <font>
      <sz val="6"/>
      <name val="ＭＳ 明朝"/>
      <family val="1"/>
      <charset val="128"/>
    </font>
    <font>
      <b/>
      <sz val="20"/>
      <color theme="1"/>
      <name val="Meiryo UI"/>
      <family val="3"/>
      <charset val="128"/>
    </font>
    <font>
      <sz val="11"/>
      <color rgb="FFFF0000"/>
      <name val="UD デジタル 教科書体 N-B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24"/>
      <name val="ＭＳ 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UD デジタル 教科書体 N-B"/>
      <family val="1"/>
      <charset val="128"/>
    </font>
    <font>
      <b/>
      <sz val="12"/>
      <color rgb="FFFF0000"/>
      <name val="ＭＳ 明朝"/>
      <family val="1"/>
      <charset val="128"/>
    </font>
    <font>
      <b/>
      <sz val="20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3"/>
      <color theme="1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9CC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11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57" fillId="0" borderId="0" applyNumberFormat="0" applyFill="0" applyBorder="0" applyAlignment="0" applyProtection="0">
      <alignment vertical="top"/>
      <protection locked="0"/>
    </xf>
  </cellStyleXfs>
  <cellXfs count="743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4" borderId="0" xfId="0" applyFont="1" applyFill="1">
      <alignment vertical="center"/>
    </xf>
    <xf numFmtId="0" fontId="10" fillId="5" borderId="0" xfId="0" applyFont="1" applyFill="1">
      <alignment vertical="center"/>
    </xf>
    <xf numFmtId="0" fontId="11" fillId="0" borderId="0" xfId="0" applyFont="1" applyAlignment="1">
      <alignment horizontal="right" vertical="center"/>
    </xf>
    <xf numFmtId="176" fontId="12" fillId="0" borderId="0" xfId="0" applyNumberFormat="1" applyFont="1">
      <alignment vertical="center"/>
    </xf>
    <xf numFmtId="176" fontId="13" fillId="0" borderId="1" xfId="0" applyNumberFormat="1" applyFont="1" applyBorder="1" applyAlignment="1">
      <alignment vertical="center" shrinkToFit="1"/>
    </xf>
    <xf numFmtId="176" fontId="13" fillId="0" borderId="2" xfId="0" applyNumberFormat="1" applyFont="1" applyBorder="1" applyAlignment="1">
      <alignment vertical="center" shrinkToFit="1"/>
    </xf>
    <xf numFmtId="176" fontId="12" fillId="0" borderId="3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176" fontId="14" fillId="0" borderId="0" xfId="0" applyNumberFormat="1" applyFont="1">
      <alignment vertical="center"/>
    </xf>
    <xf numFmtId="176" fontId="13" fillId="0" borderId="5" xfId="0" applyNumberFormat="1" applyFont="1" applyBorder="1" applyAlignment="1">
      <alignment vertical="center" shrinkToFit="1"/>
    </xf>
    <xf numFmtId="176" fontId="10" fillId="6" borderId="0" xfId="0" applyNumberFormat="1" applyFont="1" applyFill="1">
      <alignment vertical="center"/>
    </xf>
    <xf numFmtId="176" fontId="10" fillId="7" borderId="0" xfId="0" applyNumberFormat="1" applyFont="1" applyFill="1">
      <alignment vertical="center"/>
    </xf>
    <xf numFmtId="176" fontId="12" fillId="0" borderId="6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 shrinkToFit="1"/>
    </xf>
    <xf numFmtId="0" fontId="10" fillId="8" borderId="0" xfId="0" applyFont="1" applyFill="1">
      <alignment vertical="center"/>
    </xf>
    <xf numFmtId="0" fontId="15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6" fillId="0" borderId="0" xfId="0" applyFont="1">
      <alignment vertical="center"/>
    </xf>
    <xf numFmtId="0" fontId="16" fillId="0" borderId="16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0" xfId="0" applyFont="1" applyAlignment="1">
      <alignment vertical="center" shrinkToFit="1"/>
    </xf>
    <xf numFmtId="0" fontId="16" fillId="0" borderId="22" xfId="0" applyFont="1" applyBorder="1" applyAlignment="1">
      <alignment vertical="center" shrinkToFit="1"/>
    </xf>
    <xf numFmtId="0" fontId="16" fillId="0" borderId="23" xfId="0" applyFont="1" applyBorder="1" applyAlignment="1">
      <alignment vertical="center" shrinkToFit="1"/>
    </xf>
    <xf numFmtId="0" fontId="16" fillId="0" borderId="24" xfId="0" applyFont="1" applyBorder="1" applyAlignment="1">
      <alignment vertical="center" shrinkToFit="1"/>
    </xf>
    <xf numFmtId="0" fontId="16" fillId="0" borderId="25" xfId="0" applyFont="1" applyBorder="1" applyAlignment="1" applyProtection="1">
      <alignment vertical="center" shrinkToFit="1"/>
      <protection locked="0"/>
    </xf>
    <xf numFmtId="0" fontId="16" fillId="0" borderId="26" xfId="0" applyFont="1" applyBorder="1" applyAlignment="1" applyProtection="1">
      <alignment vertical="center" shrinkToFit="1"/>
      <protection locked="0"/>
    </xf>
    <xf numFmtId="0" fontId="16" fillId="0" borderId="27" xfId="0" applyFont="1" applyBorder="1" applyAlignment="1" applyProtection="1">
      <alignment vertical="center" shrinkToFit="1"/>
      <protection locked="0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28" xfId="0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6" fillId="10" borderId="0" xfId="0" applyFont="1" applyFill="1">
      <alignment vertical="center"/>
    </xf>
    <xf numFmtId="0" fontId="16" fillId="9" borderId="0" xfId="0" applyFont="1" applyFill="1">
      <alignment vertical="center"/>
    </xf>
    <xf numFmtId="0" fontId="16" fillId="0" borderId="5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18" xfId="0" applyFont="1" applyBorder="1" applyAlignment="1">
      <alignment vertical="center" shrinkToFit="1"/>
    </xf>
    <xf numFmtId="0" fontId="16" fillId="0" borderId="0" xfId="0" applyFont="1" applyAlignment="1">
      <alignment vertical="center" textRotation="255" shrinkToFit="1"/>
    </xf>
    <xf numFmtId="0" fontId="16" fillId="0" borderId="0" xfId="0" applyFont="1" applyAlignment="1">
      <alignment vertical="top" shrinkToFit="1"/>
    </xf>
    <xf numFmtId="0" fontId="16" fillId="0" borderId="0" xfId="0" applyFont="1" applyAlignment="1">
      <alignment vertical="top" wrapText="1" shrinkToFit="1"/>
    </xf>
    <xf numFmtId="0" fontId="16" fillId="0" borderId="0" xfId="0" applyFont="1" applyAlignment="1">
      <alignment vertical="center" textRotation="255" wrapText="1" shrinkToFit="1"/>
    </xf>
    <xf numFmtId="0" fontId="16" fillId="0" borderId="0" xfId="0" applyFont="1" applyAlignment="1">
      <alignment horizontal="left" vertical="center" shrinkToFit="1"/>
    </xf>
    <xf numFmtId="0" fontId="16" fillId="0" borderId="45" xfId="0" applyFont="1" applyBorder="1">
      <alignment vertical="center"/>
    </xf>
    <xf numFmtId="0" fontId="16" fillId="0" borderId="46" xfId="0" applyFont="1" applyBorder="1">
      <alignment vertical="center"/>
    </xf>
    <xf numFmtId="0" fontId="16" fillId="0" borderId="47" xfId="0" applyFont="1" applyBorder="1">
      <alignment vertical="center"/>
    </xf>
    <xf numFmtId="0" fontId="16" fillId="0" borderId="48" xfId="0" applyFont="1" applyBorder="1">
      <alignment vertical="center"/>
    </xf>
    <xf numFmtId="0" fontId="16" fillId="0" borderId="49" xfId="0" applyFont="1" applyBorder="1">
      <alignment vertical="center"/>
    </xf>
    <xf numFmtId="0" fontId="16" fillId="0" borderId="50" xfId="0" applyFont="1" applyBorder="1">
      <alignment vertical="center"/>
    </xf>
    <xf numFmtId="0" fontId="16" fillId="0" borderId="51" xfId="0" applyFont="1" applyBorder="1">
      <alignment vertical="center"/>
    </xf>
    <xf numFmtId="0" fontId="16" fillId="0" borderId="52" xfId="0" applyFont="1" applyBorder="1">
      <alignment vertical="center"/>
    </xf>
    <xf numFmtId="0" fontId="16" fillId="0" borderId="18" xfId="0" applyFont="1" applyBorder="1" applyAlignment="1">
      <alignment vertical="center" shrinkToFit="1"/>
    </xf>
    <xf numFmtId="0" fontId="16" fillId="0" borderId="20" xfId="0" applyFont="1" applyBorder="1" applyAlignment="1">
      <alignment vertical="center" shrinkToFit="1"/>
    </xf>
    <xf numFmtId="0" fontId="16" fillId="0" borderId="21" xfId="0" applyFont="1" applyBorder="1" applyAlignment="1">
      <alignment vertical="center" shrinkToFit="1"/>
    </xf>
    <xf numFmtId="176" fontId="16" fillId="0" borderId="0" xfId="0" applyNumberFormat="1" applyFont="1" applyAlignment="1">
      <alignment horizontal="center" vertical="center"/>
    </xf>
    <xf numFmtId="176" fontId="8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8" fillId="0" borderId="0" xfId="0" applyNumberFormat="1" applyFont="1" applyAlignment="1">
      <alignment vertical="center" shrinkToFit="1"/>
    </xf>
    <xf numFmtId="177" fontId="8" fillId="0" borderId="0" xfId="0" applyNumberFormat="1" applyFont="1">
      <alignment vertical="center"/>
    </xf>
    <xf numFmtId="176" fontId="8" fillId="0" borderId="16" xfId="0" applyNumberFormat="1" applyFont="1" applyBorder="1">
      <alignment vertical="center"/>
    </xf>
    <xf numFmtId="176" fontId="8" fillId="0" borderId="5" xfId="0" applyNumberFormat="1" applyFont="1" applyBorder="1">
      <alignment vertical="center"/>
    </xf>
    <xf numFmtId="0" fontId="16" fillId="3" borderId="0" xfId="0" applyFont="1" applyFill="1">
      <alignment vertical="center"/>
    </xf>
    <xf numFmtId="0" fontId="16" fillId="2" borderId="0" xfId="0" applyFont="1" applyFill="1">
      <alignment vertical="center"/>
    </xf>
    <xf numFmtId="177" fontId="16" fillId="0" borderId="0" xfId="0" applyNumberFormat="1" applyFont="1">
      <alignment vertical="center"/>
    </xf>
    <xf numFmtId="176" fontId="8" fillId="0" borderId="5" xfId="0" applyNumberFormat="1" applyFont="1" applyBorder="1" applyAlignment="1">
      <alignment vertical="center" shrinkToFit="1"/>
    </xf>
    <xf numFmtId="176" fontId="8" fillId="0" borderId="2" xfId="0" applyNumberFormat="1" applyFont="1" applyBorder="1" applyAlignment="1">
      <alignment vertical="center" shrinkToFit="1"/>
    </xf>
    <xf numFmtId="0" fontId="4" fillId="0" borderId="75" xfId="1" applyFont="1" applyBorder="1" applyAlignment="1">
      <alignment horizontal="center" vertical="center"/>
    </xf>
    <xf numFmtId="0" fontId="10" fillId="0" borderId="75" xfId="0" applyFont="1" applyBorder="1">
      <alignment vertical="center"/>
    </xf>
    <xf numFmtId="0" fontId="30" fillId="0" borderId="0" xfId="0" applyFont="1">
      <alignment vertical="center"/>
    </xf>
    <xf numFmtId="0" fontId="32" fillId="0" borderId="0" xfId="0" applyFont="1">
      <alignment vertical="center"/>
    </xf>
    <xf numFmtId="0" fontId="18" fillId="0" borderId="0" xfId="0" applyFont="1">
      <alignment vertical="center"/>
    </xf>
    <xf numFmtId="0" fontId="10" fillId="12" borderId="0" xfId="0" applyFont="1" applyFill="1">
      <alignment vertical="center"/>
    </xf>
    <xf numFmtId="0" fontId="37" fillId="0" borderId="0" xfId="0" applyFont="1" applyAlignment="1">
      <alignment vertical="center" shrinkToFit="1"/>
    </xf>
    <xf numFmtId="176" fontId="9" fillId="0" borderId="0" xfId="0" applyNumberFormat="1" applyFont="1" applyAlignment="1">
      <alignment vertical="center" wrapText="1"/>
    </xf>
    <xf numFmtId="176" fontId="8" fillId="0" borderId="0" xfId="2" applyNumberFormat="1" applyFont="1">
      <alignment vertical="center"/>
    </xf>
    <xf numFmtId="0" fontId="16" fillId="0" borderId="0" xfId="2" applyFont="1">
      <alignment vertical="center"/>
    </xf>
    <xf numFmtId="0" fontId="27" fillId="0" borderId="0" xfId="2" applyFont="1">
      <alignment vertical="center"/>
    </xf>
    <xf numFmtId="176" fontId="9" fillId="0" borderId="0" xfId="2" applyNumberFormat="1" applyFont="1" applyAlignment="1">
      <alignment vertical="center" wrapText="1"/>
    </xf>
    <xf numFmtId="0" fontId="16" fillId="0" borderId="5" xfId="2" applyFont="1" applyBorder="1">
      <alignment vertical="center"/>
    </xf>
    <xf numFmtId="0" fontId="16" fillId="0" borderId="2" xfId="2" applyFont="1" applyBorder="1">
      <alignment vertical="center"/>
    </xf>
    <xf numFmtId="0" fontId="16" fillId="0" borderId="66" xfId="2" applyFont="1" applyBorder="1">
      <alignment vertical="center"/>
    </xf>
    <xf numFmtId="0" fontId="16" fillId="0" borderId="67" xfId="2" applyFont="1" applyBorder="1">
      <alignment vertical="center"/>
    </xf>
    <xf numFmtId="176" fontId="8" fillId="0" borderId="53" xfId="2" applyNumberFormat="1" applyFont="1" applyBorder="1">
      <alignment vertical="center"/>
    </xf>
    <xf numFmtId="0" fontId="20" fillId="0" borderId="0" xfId="0" applyFont="1" applyAlignment="1">
      <alignment vertical="center" wrapText="1"/>
    </xf>
    <xf numFmtId="0" fontId="42" fillId="13" borderId="0" xfId="0" applyFont="1" applyFill="1">
      <alignment vertical="center"/>
    </xf>
    <xf numFmtId="0" fontId="20" fillId="0" borderId="9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1" fillId="0" borderId="20" xfId="0" applyFont="1" applyBorder="1" applyAlignment="1">
      <alignment horizontal="center" vertical="center" shrinkToFit="1"/>
    </xf>
    <xf numFmtId="0" fontId="42" fillId="0" borderId="0" xfId="0" applyFont="1">
      <alignment vertical="center"/>
    </xf>
    <xf numFmtId="0" fontId="53" fillId="0" borderId="0" xfId="0" applyFont="1">
      <alignment vertical="center"/>
    </xf>
    <xf numFmtId="0" fontId="6" fillId="0" borderId="0" xfId="1">
      <alignment vertical="center"/>
    </xf>
    <xf numFmtId="0" fontId="6" fillId="10" borderId="0" xfId="1" applyFill="1">
      <alignment vertical="center"/>
    </xf>
    <xf numFmtId="0" fontId="58" fillId="10" borderId="0" xfId="3" applyFont="1" applyFill="1" applyAlignment="1" applyProtection="1">
      <alignment vertical="center" wrapText="1"/>
    </xf>
    <xf numFmtId="0" fontId="60" fillId="10" borderId="0" xfId="1" applyFont="1" applyFill="1">
      <alignment vertical="center"/>
    </xf>
    <xf numFmtId="0" fontId="60" fillId="9" borderId="0" xfId="1" applyFont="1" applyFill="1">
      <alignment vertical="center"/>
    </xf>
    <xf numFmtId="0" fontId="6" fillId="9" borderId="0" xfId="1" applyFill="1">
      <alignment vertical="center"/>
    </xf>
    <xf numFmtId="0" fontId="67" fillId="0" borderId="0" xfId="1" applyFont="1" applyAlignment="1">
      <alignment vertical="center" shrinkToFit="1"/>
    </xf>
    <xf numFmtId="0" fontId="67" fillId="0" borderId="22" xfId="1" applyFont="1" applyBorder="1" applyAlignment="1">
      <alignment horizontal="center" vertical="center" shrinkToFit="1"/>
    </xf>
    <xf numFmtId="0" fontId="67" fillId="0" borderId="38" xfId="1" applyFont="1" applyBorder="1" applyAlignment="1" applyProtection="1">
      <alignment horizontal="center" vertical="center" shrinkToFit="1"/>
      <protection locked="0"/>
    </xf>
    <xf numFmtId="14" fontId="67" fillId="0" borderId="38" xfId="1" applyNumberFormat="1" applyFont="1" applyBorder="1" applyAlignment="1" applyProtection="1">
      <alignment horizontal="center" vertical="center" shrinkToFit="1"/>
      <protection locked="0"/>
    </xf>
    <xf numFmtId="0" fontId="69" fillId="0" borderId="25" xfId="1" applyFont="1" applyBorder="1" applyAlignment="1" applyProtection="1">
      <alignment horizontal="center" vertical="center" shrinkToFit="1"/>
      <protection locked="0"/>
    </xf>
    <xf numFmtId="0" fontId="67" fillId="0" borderId="23" xfId="1" applyFont="1" applyBorder="1" applyAlignment="1">
      <alignment horizontal="center" vertical="center" shrinkToFit="1"/>
    </xf>
    <xf numFmtId="0" fontId="67" fillId="0" borderId="42" xfId="1" applyFont="1" applyBorder="1" applyAlignment="1" applyProtection="1">
      <alignment horizontal="center" vertical="center" shrinkToFit="1"/>
      <protection locked="0"/>
    </xf>
    <xf numFmtId="14" fontId="67" fillId="0" borderId="42" xfId="1" applyNumberFormat="1" applyFont="1" applyBorder="1" applyAlignment="1" applyProtection="1">
      <alignment horizontal="center" vertical="center" shrinkToFit="1"/>
      <protection locked="0"/>
    </xf>
    <xf numFmtId="0" fontId="69" fillId="0" borderId="26" xfId="1" applyFont="1" applyBorder="1" applyAlignment="1" applyProtection="1">
      <alignment horizontal="center" vertical="center" shrinkToFit="1"/>
      <protection locked="0"/>
    </xf>
    <xf numFmtId="0" fontId="67" fillId="0" borderId="76" xfId="1" applyFont="1" applyBorder="1" applyAlignment="1" applyProtection="1">
      <alignment horizontal="center" vertical="center" shrinkToFit="1"/>
      <protection locked="0"/>
    </xf>
    <xf numFmtId="14" fontId="67" fillId="0" borderId="76" xfId="1" applyNumberFormat="1" applyFont="1" applyBorder="1" applyAlignment="1" applyProtection="1">
      <alignment horizontal="center" vertical="center" shrinkToFit="1"/>
      <protection locked="0"/>
    </xf>
    <xf numFmtId="0" fontId="69" fillId="0" borderId="77" xfId="1" applyFont="1" applyBorder="1" applyAlignment="1" applyProtection="1">
      <alignment horizontal="center" vertical="center" shrinkToFit="1"/>
      <protection locked="0"/>
    </xf>
    <xf numFmtId="0" fontId="69" fillId="10" borderId="0" xfId="1" applyFont="1" applyFill="1">
      <alignment vertical="center"/>
    </xf>
    <xf numFmtId="0" fontId="69" fillId="9" borderId="0" xfId="1" applyFont="1" applyFill="1">
      <alignment vertical="center"/>
    </xf>
    <xf numFmtId="0" fontId="70" fillId="0" borderId="0" xfId="1" applyFont="1">
      <alignment vertical="center"/>
    </xf>
    <xf numFmtId="0" fontId="67" fillId="0" borderId="0" xfId="1" applyFont="1" applyAlignment="1">
      <alignment horizontal="left" vertical="center" wrapText="1"/>
    </xf>
    <xf numFmtId="0" fontId="67" fillId="0" borderId="0" xfId="1" applyFont="1">
      <alignment vertical="center"/>
    </xf>
    <xf numFmtId="0" fontId="4" fillId="0" borderId="16" xfId="1" applyFont="1" applyBorder="1">
      <alignment vertical="center"/>
    </xf>
    <xf numFmtId="0" fontId="67" fillId="0" borderId="35" xfId="1" applyFont="1" applyBorder="1" applyAlignment="1" applyProtection="1">
      <alignment horizontal="center" vertical="center" shrinkToFit="1"/>
      <protection locked="0"/>
    </xf>
    <xf numFmtId="0" fontId="67" fillId="0" borderId="98" xfId="1" applyFont="1" applyBorder="1" applyAlignment="1">
      <alignment horizontal="center" vertical="center" shrinkToFit="1"/>
    </xf>
    <xf numFmtId="0" fontId="67" fillId="0" borderId="99" xfId="1" applyFont="1" applyBorder="1" applyAlignment="1">
      <alignment horizontal="center" vertical="center" shrinkToFit="1"/>
    </xf>
    <xf numFmtId="0" fontId="67" fillId="0" borderId="100" xfId="1" applyFont="1" applyBorder="1" applyAlignment="1">
      <alignment horizontal="center" vertical="center" wrapText="1" shrinkToFit="1"/>
    </xf>
    <xf numFmtId="0" fontId="67" fillId="0" borderId="101" xfId="1" applyFont="1" applyBorder="1" applyAlignment="1">
      <alignment horizontal="center" vertical="center" shrinkToFit="1"/>
    </xf>
    <xf numFmtId="0" fontId="67" fillId="0" borderId="102" xfId="1" applyFont="1" applyBorder="1" applyAlignment="1">
      <alignment horizontal="center" vertical="center" wrapText="1" shrinkToFit="1"/>
    </xf>
    <xf numFmtId="0" fontId="67" fillId="0" borderId="103" xfId="1" applyFont="1" applyBorder="1" applyAlignment="1">
      <alignment horizontal="center" vertical="center" shrinkToFit="1"/>
    </xf>
    <xf numFmtId="0" fontId="69" fillId="0" borderId="104" xfId="1" applyFont="1" applyBorder="1" applyAlignment="1" applyProtection="1">
      <alignment horizontal="center" vertical="center" shrinkToFit="1"/>
      <protection locked="0"/>
    </xf>
    <xf numFmtId="0" fontId="67" fillId="0" borderId="105" xfId="1" applyFont="1" applyBorder="1" applyAlignment="1">
      <alignment horizontal="center" vertical="center" shrinkToFit="1"/>
    </xf>
    <xf numFmtId="0" fontId="69" fillId="0" borderId="106" xfId="1" applyFont="1" applyBorder="1" applyAlignment="1" applyProtection="1">
      <alignment horizontal="center" vertical="center" shrinkToFit="1"/>
      <protection locked="0"/>
    </xf>
    <xf numFmtId="0" fontId="67" fillId="0" borderId="107" xfId="1" applyFont="1" applyBorder="1" applyAlignment="1">
      <alignment horizontal="center" vertical="center" shrinkToFit="1"/>
    </xf>
    <xf numFmtId="0" fontId="69" fillId="0" borderId="108" xfId="1" applyFont="1" applyBorder="1" applyAlignment="1" applyProtection="1">
      <alignment horizontal="center" vertical="center" shrinkToFit="1"/>
      <protection locked="0"/>
    </xf>
    <xf numFmtId="0" fontId="67" fillId="0" borderId="109" xfId="1" applyFont="1" applyBorder="1" applyAlignment="1">
      <alignment horizontal="center" vertical="center" shrinkToFit="1"/>
    </xf>
    <xf numFmtId="0" fontId="67" fillId="0" borderId="110" xfId="1" applyFont="1" applyBorder="1" applyAlignment="1" applyProtection="1">
      <alignment horizontal="center" vertical="center" shrinkToFit="1"/>
      <protection locked="0"/>
    </xf>
    <xf numFmtId="14" fontId="67" fillId="0" borderId="110" xfId="1" applyNumberFormat="1" applyFont="1" applyBorder="1" applyAlignment="1" applyProtection="1">
      <alignment horizontal="center" vertical="center" shrinkToFit="1"/>
      <protection locked="0"/>
    </xf>
    <xf numFmtId="0" fontId="69" fillId="0" borderId="111" xfId="1" applyFont="1" applyBorder="1" applyAlignment="1" applyProtection="1">
      <alignment horizontal="center" vertical="center" shrinkToFit="1"/>
      <protection locked="0"/>
    </xf>
    <xf numFmtId="0" fontId="67" fillId="0" borderId="112" xfId="1" applyFont="1" applyBorder="1" applyAlignment="1">
      <alignment horizontal="center" vertical="center" shrinkToFit="1"/>
    </xf>
    <xf numFmtId="0" fontId="67" fillId="0" borderId="113" xfId="1" applyFont="1" applyBorder="1" applyAlignment="1" applyProtection="1">
      <alignment horizontal="center" vertical="center" shrinkToFit="1"/>
      <protection locked="0"/>
    </xf>
    <xf numFmtId="0" fontId="69" fillId="0" borderId="114" xfId="1" applyFont="1" applyBorder="1" applyAlignment="1" applyProtection="1">
      <alignment horizontal="center" vertical="center" shrinkToFit="1"/>
      <protection locked="0"/>
    </xf>
    <xf numFmtId="0" fontId="56" fillId="0" borderId="0" xfId="0" applyFont="1">
      <alignment vertical="center"/>
    </xf>
    <xf numFmtId="0" fontId="38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 shrinkToFit="1"/>
    </xf>
    <xf numFmtId="0" fontId="50" fillId="0" borderId="0" xfId="0" applyFont="1" applyAlignment="1">
      <alignment horizontal="center" vertical="center" wrapText="1"/>
    </xf>
    <xf numFmtId="176" fontId="12" fillId="0" borderId="22" xfId="0" applyNumberFormat="1" applyFont="1" applyBorder="1" applyAlignment="1">
      <alignment horizontal="center" vertical="center"/>
    </xf>
    <xf numFmtId="176" fontId="12" fillId="0" borderId="38" xfId="0" applyNumberFormat="1" applyFont="1" applyBorder="1" applyAlignment="1">
      <alignment horizontal="center" vertical="center"/>
    </xf>
    <xf numFmtId="176" fontId="12" fillId="0" borderId="24" xfId="0" applyNumberFormat="1" applyFont="1" applyBorder="1" applyAlignment="1">
      <alignment horizontal="center" vertical="center"/>
    </xf>
    <xf numFmtId="176" fontId="12" fillId="0" borderId="43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 applyProtection="1">
      <alignment horizontal="center" vertical="center" shrinkToFit="1"/>
      <protection locked="0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59" xfId="0" applyNumberFormat="1" applyFont="1" applyBorder="1" applyAlignment="1" applyProtection="1">
      <alignment horizontal="center" vertical="center" shrinkToFit="1"/>
      <protection locked="0"/>
    </xf>
    <xf numFmtId="176" fontId="12" fillId="0" borderId="20" xfId="0" applyNumberFormat="1" applyFont="1" applyBorder="1" applyAlignment="1" applyProtection="1">
      <alignment horizontal="center" vertical="center" shrinkToFit="1"/>
      <protection locked="0"/>
    </xf>
    <xf numFmtId="176" fontId="12" fillId="0" borderId="21" xfId="0" applyNumberFormat="1" applyFont="1" applyBorder="1" applyAlignment="1" applyProtection="1">
      <alignment horizontal="center" vertical="center" shrinkToFit="1"/>
      <protection locked="0"/>
    </xf>
    <xf numFmtId="176" fontId="12" fillId="0" borderId="60" xfId="0" applyNumberFormat="1" applyFont="1" applyBorder="1" applyAlignment="1">
      <alignment horizontal="center" vertical="center" wrapText="1"/>
    </xf>
    <xf numFmtId="176" fontId="12" fillId="0" borderId="61" xfId="0" applyNumberFormat="1" applyFont="1" applyBorder="1" applyAlignment="1">
      <alignment horizontal="center" vertical="center" wrapText="1"/>
    </xf>
    <xf numFmtId="176" fontId="12" fillId="0" borderId="36" xfId="0" applyNumberFormat="1" applyFont="1" applyBorder="1" applyAlignment="1">
      <alignment horizontal="center" vertical="center" wrapText="1"/>
    </xf>
    <xf numFmtId="176" fontId="12" fillId="0" borderId="62" xfId="0" applyNumberFormat="1" applyFont="1" applyBorder="1" applyAlignment="1">
      <alignment horizontal="center" vertical="center" wrapText="1"/>
    </xf>
    <xf numFmtId="176" fontId="13" fillId="0" borderId="63" xfId="0" applyNumberFormat="1" applyFont="1" applyBorder="1" applyAlignment="1">
      <alignment horizontal="center" vertical="center"/>
    </xf>
    <xf numFmtId="176" fontId="13" fillId="0" borderId="44" xfId="0" applyNumberFormat="1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 shrinkToFit="1"/>
    </xf>
    <xf numFmtId="176" fontId="12" fillId="0" borderId="5" xfId="0" applyNumberFormat="1" applyFont="1" applyBorder="1" applyAlignment="1">
      <alignment horizontal="center" vertical="center" shrinkToFit="1"/>
    </xf>
    <xf numFmtId="176" fontId="12" fillId="0" borderId="64" xfId="0" applyNumberFormat="1" applyFont="1" applyBorder="1" applyAlignment="1">
      <alignment horizontal="center" vertical="center" shrinkToFit="1"/>
    </xf>
    <xf numFmtId="176" fontId="12" fillId="0" borderId="17" xfId="0" applyNumberFormat="1" applyFont="1" applyBorder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176" fontId="12" fillId="0" borderId="57" xfId="0" applyNumberFormat="1" applyFont="1" applyBorder="1" applyAlignment="1">
      <alignment horizontal="center" vertical="center" shrinkToFit="1"/>
    </xf>
    <xf numFmtId="176" fontId="12" fillId="0" borderId="19" xfId="0" applyNumberFormat="1" applyFont="1" applyBorder="1" applyAlignment="1">
      <alignment horizontal="center" vertical="center" shrinkToFit="1"/>
    </xf>
    <xf numFmtId="176" fontId="12" fillId="0" borderId="20" xfId="0" applyNumberFormat="1" applyFont="1" applyBorder="1" applyAlignment="1">
      <alignment horizontal="center" vertical="center" shrinkToFit="1"/>
    </xf>
    <xf numFmtId="176" fontId="12" fillId="0" borderId="37" xfId="0" applyNumberFormat="1" applyFont="1" applyBorder="1" applyAlignment="1">
      <alignment horizontal="center" vertical="center" shrinkToFit="1"/>
    </xf>
    <xf numFmtId="0" fontId="48" fillId="0" borderId="0" xfId="0" applyFont="1" applyAlignment="1">
      <alignment horizontal="center" vertical="center" wrapText="1" shrinkToFit="1"/>
    </xf>
    <xf numFmtId="0" fontId="48" fillId="0" borderId="0" xfId="0" applyFont="1" applyAlignment="1">
      <alignment horizontal="center" vertical="center" shrinkToFit="1"/>
    </xf>
    <xf numFmtId="0" fontId="48" fillId="0" borderId="20" xfId="0" applyFont="1" applyBorder="1" applyAlignment="1">
      <alignment horizontal="center" vertical="center" shrinkToFit="1"/>
    </xf>
    <xf numFmtId="176" fontId="13" fillId="0" borderId="58" xfId="0" applyNumberFormat="1" applyFont="1" applyBorder="1" applyAlignment="1" applyProtection="1">
      <alignment horizontal="center" vertical="center" shrinkToFit="1"/>
      <protection locked="0"/>
    </xf>
    <xf numFmtId="176" fontId="13" fillId="0" borderId="0" xfId="0" applyNumberFormat="1" applyFont="1" applyAlignment="1" applyProtection="1">
      <alignment horizontal="center" vertical="center" shrinkToFit="1"/>
      <protection locked="0"/>
    </xf>
    <xf numFmtId="176" fontId="13" fillId="0" borderId="18" xfId="0" applyNumberFormat="1" applyFont="1" applyBorder="1" applyAlignment="1" applyProtection="1">
      <alignment horizontal="center" vertical="center" shrinkToFit="1"/>
      <protection locked="0"/>
    </xf>
    <xf numFmtId="176" fontId="13" fillId="0" borderId="59" xfId="0" applyNumberFormat="1" applyFont="1" applyBorder="1" applyAlignment="1" applyProtection="1">
      <alignment horizontal="center" vertical="center" shrinkToFit="1"/>
      <protection locked="0"/>
    </xf>
    <xf numFmtId="176" fontId="13" fillId="0" borderId="20" xfId="0" applyNumberFormat="1" applyFont="1" applyBorder="1" applyAlignment="1" applyProtection="1">
      <alignment horizontal="center" vertical="center" shrinkToFit="1"/>
      <protection locked="0"/>
    </xf>
    <xf numFmtId="176" fontId="13" fillId="0" borderId="21" xfId="0" applyNumberFormat="1" applyFont="1" applyBorder="1" applyAlignment="1" applyProtection="1">
      <alignment horizontal="center" vertical="center" shrinkToFit="1"/>
      <protection locked="0"/>
    </xf>
    <xf numFmtId="176" fontId="12" fillId="0" borderId="16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64" xfId="0" applyNumberFormat="1" applyFont="1" applyBorder="1" applyAlignment="1">
      <alignment horizontal="center" vertical="center"/>
    </xf>
    <xf numFmtId="176" fontId="12" fillId="0" borderId="19" xfId="0" applyNumberFormat="1" applyFont="1" applyBorder="1" applyAlignment="1">
      <alignment horizontal="center" vertical="center"/>
    </xf>
    <xf numFmtId="176" fontId="12" fillId="0" borderId="20" xfId="0" applyNumberFormat="1" applyFont="1" applyBorder="1" applyAlignment="1">
      <alignment horizontal="center" vertical="center"/>
    </xf>
    <xf numFmtId="176" fontId="12" fillId="0" borderId="37" xfId="0" applyNumberFormat="1" applyFont="1" applyBorder="1" applyAlignment="1">
      <alignment horizontal="center" vertical="center"/>
    </xf>
    <xf numFmtId="176" fontId="22" fillId="0" borderId="65" xfId="0" applyNumberFormat="1" applyFont="1" applyBorder="1" applyAlignment="1">
      <alignment horizontal="center" vertical="top" shrinkToFit="1"/>
    </xf>
    <xf numFmtId="176" fontId="22" fillId="0" borderId="53" xfId="0" applyNumberFormat="1" applyFont="1" applyBorder="1" applyAlignment="1">
      <alignment horizontal="center" vertical="top" shrinkToFit="1"/>
    </xf>
    <xf numFmtId="176" fontId="22" fillId="0" borderId="19" xfId="0" applyNumberFormat="1" applyFont="1" applyBorder="1" applyAlignment="1">
      <alignment horizontal="center" vertical="top" shrinkToFit="1"/>
    </xf>
    <xf numFmtId="176" fontId="22" fillId="0" borderId="20" xfId="0" applyNumberFormat="1" applyFont="1" applyBorder="1" applyAlignment="1">
      <alignment horizontal="center" vertical="top" shrinkToFit="1"/>
    </xf>
    <xf numFmtId="176" fontId="12" fillId="0" borderId="61" xfId="0" applyNumberFormat="1" applyFont="1" applyBorder="1" applyAlignment="1" applyProtection="1">
      <alignment horizontal="center" vertical="center" shrinkToFit="1"/>
      <protection locked="0"/>
    </xf>
    <xf numFmtId="176" fontId="12" fillId="0" borderId="58" xfId="0" applyNumberFormat="1" applyFont="1" applyBorder="1" applyAlignment="1" applyProtection="1">
      <alignment horizontal="center" vertical="center" shrinkToFit="1"/>
      <protection locked="0"/>
    </xf>
    <xf numFmtId="176" fontId="12" fillId="0" borderId="62" xfId="0" applyNumberFormat="1" applyFont="1" applyBorder="1" applyAlignment="1" applyProtection="1">
      <alignment horizontal="center" vertical="center" shrinkToFit="1"/>
      <protection locked="0"/>
    </xf>
    <xf numFmtId="176" fontId="22" fillId="0" borderId="53" xfId="0" applyNumberFormat="1" applyFont="1" applyBorder="1" applyAlignment="1">
      <alignment horizontal="center" vertical="top"/>
    </xf>
    <xf numFmtId="176" fontId="22" fillId="0" borderId="54" xfId="0" applyNumberFormat="1" applyFont="1" applyBorder="1" applyAlignment="1">
      <alignment horizontal="center" vertical="top"/>
    </xf>
    <xf numFmtId="176" fontId="22" fillId="0" borderId="20" xfId="0" applyNumberFormat="1" applyFont="1" applyBorder="1" applyAlignment="1">
      <alignment horizontal="center" vertical="top"/>
    </xf>
    <xf numFmtId="176" fontId="22" fillId="0" borderId="21" xfId="0" applyNumberFormat="1" applyFont="1" applyBorder="1" applyAlignment="1">
      <alignment horizontal="center" vertical="top"/>
    </xf>
    <xf numFmtId="176" fontId="13" fillId="0" borderId="22" xfId="0" applyNumberFormat="1" applyFont="1" applyBorder="1" applyAlignment="1">
      <alignment horizontal="center" vertical="center"/>
    </xf>
    <xf numFmtId="176" fontId="13" fillId="0" borderId="38" xfId="0" applyNumberFormat="1" applyFont="1" applyBorder="1" applyAlignment="1">
      <alignment horizontal="center" vertical="center"/>
    </xf>
    <xf numFmtId="176" fontId="13" fillId="0" borderId="25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 applyProtection="1">
      <alignment horizontal="center" vertical="center" shrinkToFit="1"/>
      <protection locked="0"/>
    </xf>
    <xf numFmtId="176" fontId="12" fillId="0" borderId="16" xfId="0" applyNumberFormat="1" applyFont="1" applyBorder="1" applyAlignment="1">
      <alignment horizontal="center" vertical="center" wrapText="1"/>
    </xf>
    <xf numFmtId="176" fontId="13" fillId="0" borderId="16" xfId="0" applyNumberFormat="1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 wrapText="1"/>
    </xf>
    <xf numFmtId="176" fontId="13" fillId="0" borderId="64" xfId="0" applyNumberFormat="1" applyFont="1" applyBorder="1" applyAlignment="1">
      <alignment horizontal="center" vertical="center" wrapText="1"/>
    </xf>
    <xf numFmtId="176" fontId="13" fillId="0" borderId="19" xfId="0" applyNumberFormat="1" applyFont="1" applyBorder="1" applyAlignment="1">
      <alignment horizontal="center" vertical="center" wrapText="1"/>
    </xf>
    <xf numFmtId="176" fontId="13" fillId="0" borderId="20" xfId="0" applyNumberFormat="1" applyFont="1" applyBorder="1" applyAlignment="1">
      <alignment horizontal="center" vertical="center" wrapText="1"/>
    </xf>
    <xf numFmtId="176" fontId="13" fillId="0" borderId="37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176" fontId="12" fillId="0" borderId="59" xfId="0" applyNumberFormat="1" applyFont="1" applyBorder="1" applyAlignment="1">
      <alignment horizontal="center" vertical="center"/>
    </xf>
    <xf numFmtId="176" fontId="40" fillId="0" borderId="16" xfId="0" applyNumberFormat="1" applyFont="1" applyBorder="1" applyAlignment="1">
      <alignment horizontal="center" vertical="center" wrapText="1"/>
    </xf>
    <xf numFmtId="176" fontId="22" fillId="0" borderId="5" xfId="0" applyNumberFormat="1" applyFont="1" applyBorder="1" applyAlignment="1">
      <alignment horizontal="center" vertical="center" wrapText="1"/>
    </xf>
    <xf numFmtId="176" fontId="22" fillId="0" borderId="64" xfId="0" applyNumberFormat="1" applyFont="1" applyBorder="1" applyAlignment="1">
      <alignment horizontal="center" vertical="center" wrapText="1"/>
    </xf>
    <xf numFmtId="176" fontId="22" fillId="0" borderId="19" xfId="0" applyNumberFormat="1" applyFont="1" applyBorder="1" applyAlignment="1">
      <alignment horizontal="center" vertical="center" wrapText="1"/>
    </xf>
    <xf numFmtId="176" fontId="22" fillId="0" borderId="20" xfId="0" applyNumberFormat="1" applyFont="1" applyBorder="1" applyAlignment="1">
      <alignment horizontal="center" vertical="center" wrapText="1"/>
    </xf>
    <xf numFmtId="176" fontId="22" fillId="0" borderId="37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/>
    </xf>
    <xf numFmtId="176" fontId="12" fillId="0" borderId="21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 wrapText="1"/>
    </xf>
    <xf numFmtId="176" fontId="12" fillId="0" borderId="64" xfId="0" applyNumberFormat="1" applyFont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center" vertical="center" wrapText="1"/>
    </xf>
    <xf numFmtId="176" fontId="12" fillId="0" borderId="20" xfId="0" applyNumberFormat="1" applyFont="1" applyBorder="1" applyAlignment="1">
      <alignment horizontal="center" vertical="center" wrapText="1"/>
    </xf>
    <xf numFmtId="176" fontId="12" fillId="0" borderId="37" xfId="0" applyNumberFormat="1" applyFont="1" applyBorder="1" applyAlignment="1">
      <alignment horizontal="center" vertical="center" wrapText="1"/>
    </xf>
    <xf numFmtId="176" fontId="13" fillId="0" borderId="16" xfId="0" applyNumberFormat="1" applyFont="1" applyBorder="1" applyAlignment="1">
      <alignment horizontal="center" vertical="center" wrapText="1" shrinkToFit="1"/>
    </xf>
    <xf numFmtId="176" fontId="13" fillId="0" borderId="5" xfId="0" applyNumberFormat="1" applyFont="1" applyBorder="1" applyAlignment="1">
      <alignment horizontal="center" vertical="center" wrapText="1" shrinkToFit="1"/>
    </xf>
    <xf numFmtId="176" fontId="13" fillId="0" borderId="64" xfId="0" applyNumberFormat="1" applyFont="1" applyBorder="1" applyAlignment="1">
      <alignment horizontal="center" vertical="center" wrapText="1" shrinkToFit="1"/>
    </xf>
    <xf numFmtId="176" fontId="13" fillId="0" borderId="17" xfId="0" applyNumberFormat="1" applyFont="1" applyBorder="1" applyAlignment="1">
      <alignment horizontal="center" vertical="center" wrapText="1" shrinkToFit="1"/>
    </xf>
    <xf numFmtId="176" fontId="13" fillId="0" borderId="0" xfId="0" applyNumberFormat="1" applyFont="1" applyAlignment="1">
      <alignment horizontal="center" vertical="center" wrapText="1" shrinkToFit="1"/>
    </xf>
    <xf numFmtId="176" fontId="13" fillId="0" borderId="57" xfId="0" applyNumberFormat="1" applyFont="1" applyBorder="1" applyAlignment="1">
      <alignment horizontal="center" vertical="center" wrapText="1" shrinkToFit="1"/>
    </xf>
    <xf numFmtId="176" fontId="13" fillId="0" borderId="19" xfId="0" applyNumberFormat="1" applyFont="1" applyBorder="1" applyAlignment="1">
      <alignment horizontal="center" vertical="center" wrapText="1" shrinkToFit="1"/>
    </xf>
    <xf numFmtId="176" fontId="13" fillId="0" borderId="20" xfId="0" applyNumberFormat="1" applyFont="1" applyBorder="1" applyAlignment="1">
      <alignment horizontal="center" vertical="center" wrapText="1" shrinkToFit="1"/>
    </xf>
    <xf numFmtId="176" fontId="13" fillId="0" borderId="37" xfId="0" applyNumberFormat="1" applyFont="1" applyBorder="1" applyAlignment="1">
      <alignment horizontal="center" vertical="center" wrapText="1" shrinkToFit="1"/>
    </xf>
    <xf numFmtId="176" fontId="13" fillId="0" borderId="0" xfId="0" applyNumberFormat="1" applyFont="1" applyAlignment="1">
      <alignment horizontal="center" vertical="center" shrinkToFit="1"/>
    </xf>
    <xf numFmtId="176" fontId="13" fillId="0" borderId="57" xfId="0" applyNumberFormat="1" applyFont="1" applyBorder="1" applyAlignment="1">
      <alignment horizontal="center" vertical="center" shrinkToFit="1"/>
    </xf>
    <xf numFmtId="176" fontId="13" fillId="0" borderId="19" xfId="0" applyNumberFormat="1" applyFont="1" applyBorder="1" applyAlignment="1">
      <alignment horizontal="center" vertical="center" shrinkToFit="1"/>
    </xf>
    <xf numFmtId="176" fontId="13" fillId="0" borderId="20" xfId="0" applyNumberFormat="1" applyFont="1" applyBorder="1" applyAlignment="1">
      <alignment horizontal="center" vertical="center" shrinkToFit="1"/>
    </xf>
    <xf numFmtId="176" fontId="13" fillId="0" borderId="37" xfId="0" applyNumberFormat="1" applyFont="1" applyBorder="1" applyAlignment="1">
      <alignment horizontal="center" vertical="center" shrinkToFit="1"/>
    </xf>
    <xf numFmtId="176" fontId="12" fillId="0" borderId="75" xfId="0" applyNumberFormat="1" applyFont="1" applyBorder="1" applyAlignment="1">
      <alignment horizontal="center" vertical="center"/>
    </xf>
    <xf numFmtId="176" fontId="12" fillId="0" borderId="75" xfId="0" applyNumberFormat="1" applyFont="1" applyBorder="1" applyAlignment="1">
      <alignment horizontal="center" vertical="center" shrinkToFit="1"/>
    </xf>
    <xf numFmtId="176" fontId="12" fillId="0" borderId="2" xfId="0" applyNumberFormat="1" applyFont="1" applyBorder="1" applyAlignment="1">
      <alignment horizontal="center" vertical="center" shrinkToFit="1"/>
    </xf>
    <xf numFmtId="176" fontId="12" fillId="0" borderId="34" xfId="0" applyNumberFormat="1" applyFont="1" applyBorder="1" applyAlignment="1">
      <alignment horizontal="center" vertical="center" shrinkToFit="1"/>
    </xf>
    <xf numFmtId="176" fontId="12" fillId="0" borderId="66" xfId="0" applyNumberFormat="1" applyFont="1" applyBorder="1" applyAlignment="1">
      <alignment horizontal="center" vertical="center" shrinkToFit="1"/>
    </xf>
    <xf numFmtId="176" fontId="12" fillId="0" borderId="67" xfId="0" applyNumberFormat="1" applyFont="1" applyBorder="1" applyAlignment="1">
      <alignment horizontal="center" vertical="center" shrinkToFit="1"/>
    </xf>
    <xf numFmtId="176" fontId="12" fillId="0" borderId="18" xfId="0" applyNumberFormat="1" applyFont="1" applyBorder="1" applyAlignment="1">
      <alignment horizontal="center" vertical="center" shrinkToFit="1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16" xfId="0" applyNumberFormat="1" applyFont="1" applyBorder="1" applyAlignment="1" applyProtection="1">
      <alignment horizontal="center" vertical="center" shrinkToFit="1"/>
      <protection locked="0"/>
    </xf>
    <xf numFmtId="176" fontId="12" fillId="0" borderId="34" xfId="0" applyNumberFormat="1" applyFont="1" applyBorder="1" applyAlignment="1" applyProtection="1">
      <alignment horizontal="center" vertical="center" shrinkToFit="1"/>
      <protection locked="0"/>
    </xf>
    <xf numFmtId="176" fontId="12" fillId="0" borderId="66" xfId="0" applyNumberFormat="1" applyFont="1" applyBorder="1" applyAlignment="1" applyProtection="1">
      <alignment horizontal="center" vertical="center" shrinkToFit="1"/>
      <protection locked="0"/>
    </xf>
    <xf numFmtId="176" fontId="12" fillId="0" borderId="67" xfId="0" applyNumberFormat="1" applyFont="1" applyBorder="1" applyAlignment="1" applyProtection="1">
      <alignment horizontal="center" vertical="center" shrinkToFit="1"/>
      <protection locked="0"/>
    </xf>
    <xf numFmtId="176" fontId="12" fillId="0" borderId="68" xfId="0" applyNumberFormat="1" applyFont="1" applyBorder="1" applyAlignment="1">
      <alignment horizontal="center" vertical="center" shrinkToFit="1"/>
    </xf>
    <xf numFmtId="176" fontId="12" fillId="0" borderId="69" xfId="0" applyNumberFormat="1" applyFont="1" applyBorder="1" applyAlignment="1">
      <alignment horizontal="center" vertical="center" shrinkToFit="1"/>
    </xf>
    <xf numFmtId="176" fontId="12" fillId="0" borderId="70" xfId="0" applyNumberFormat="1" applyFont="1" applyBorder="1" applyAlignment="1">
      <alignment horizontal="center" vertical="center" shrinkToFit="1"/>
    </xf>
    <xf numFmtId="176" fontId="12" fillId="0" borderId="65" xfId="0" applyNumberFormat="1" applyFont="1" applyBorder="1" applyAlignment="1">
      <alignment horizontal="center" vertical="center" shrinkToFit="1"/>
    </xf>
    <xf numFmtId="176" fontId="12" fillId="0" borderId="53" xfId="0" applyNumberFormat="1" applyFont="1" applyBorder="1" applyAlignment="1">
      <alignment horizontal="center" vertical="center" shrinkToFit="1"/>
    </xf>
    <xf numFmtId="176" fontId="12" fillId="0" borderId="54" xfId="0" applyNumberFormat="1" applyFont="1" applyBorder="1" applyAlignment="1">
      <alignment horizontal="center" vertical="center" shrinkToFit="1"/>
    </xf>
    <xf numFmtId="176" fontId="12" fillId="0" borderId="2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176" fontId="12" fillId="0" borderId="65" xfId="0" applyNumberFormat="1" applyFont="1" applyBorder="1" applyAlignment="1" applyProtection="1">
      <alignment horizontal="center" vertical="center" shrinkToFit="1"/>
      <protection locked="0"/>
    </xf>
    <xf numFmtId="176" fontId="12" fillId="0" borderId="53" xfId="0" applyNumberFormat="1" applyFont="1" applyBorder="1" applyAlignment="1" applyProtection="1">
      <alignment horizontal="center" vertical="center" shrinkToFit="1"/>
      <protection locked="0"/>
    </xf>
    <xf numFmtId="176" fontId="12" fillId="0" borderId="54" xfId="0" applyNumberFormat="1" applyFont="1" applyBorder="1" applyAlignment="1" applyProtection="1">
      <alignment horizontal="center" vertical="center" shrinkToFit="1"/>
      <protection locked="0"/>
    </xf>
    <xf numFmtId="176" fontId="12" fillId="0" borderId="19" xfId="0" applyNumberFormat="1" applyFont="1" applyBorder="1" applyAlignment="1" applyProtection="1">
      <alignment horizontal="center" vertical="center" shrinkToFit="1"/>
      <protection locked="0"/>
    </xf>
    <xf numFmtId="176" fontId="12" fillId="0" borderId="22" xfId="0" applyNumberFormat="1" applyFont="1" applyBorder="1" applyAlignment="1">
      <alignment horizontal="center" vertical="center" textRotation="255" shrinkToFit="1"/>
    </xf>
    <xf numFmtId="176" fontId="12" fillId="0" borderId="38" xfId="0" applyNumberFormat="1" applyFont="1" applyBorder="1" applyAlignment="1">
      <alignment horizontal="center" vertical="center" textRotation="255" shrinkToFit="1"/>
    </xf>
    <xf numFmtId="176" fontId="12" fillId="0" borderId="23" xfId="0" applyNumberFormat="1" applyFont="1" applyBorder="1" applyAlignment="1">
      <alignment horizontal="center" vertical="center" textRotation="255" shrinkToFit="1"/>
    </xf>
    <xf numFmtId="176" fontId="12" fillId="0" borderId="42" xfId="0" applyNumberFormat="1" applyFont="1" applyBorder="1" applyAlignment="1">
      <alignment horizontal="center" vertical="center" textRotation="255" shrinkToFit="1"/>
    </xf>
    <xf numFmtId="176" fontId="12" fillId="0" borderId="24" xfId="0" applyNumberFormat="1" applyFont="1" applyBorder="1" applyAlignment="1">
      <alignment horizontal="center" vertical="center" textRotation="255" shrinkToFit="1"/>
    </xf>
    <xf numFmtId="176" fontId="12" fillId="0" borderId="43" xfId="0" applyNumberFormat="1" applyFont="1" applyBorder="1" applyAlignment="1">
      <alignment horizontal="center" vertical="center" textRotation="255" shrinkToFit="1"/>
    </xf>
    <xf numFmtId="176" fontId="12" fillId="0" borderId="38" xfId="0" applyNumberFormat="1" applyFont="1" applyBorder="1" applyAlignment="1" applyProtection="1">
      <alignment vertical="center" shrinkToFit="1"/>
      <protection locked="0"/>
    </xf>
    <xf numFmtId="176" fontId="12" fillId="0" borderId="25" xfId="0" applyNumberFormat="1" applyFont="1" applyBorder="1" applyAlignment="1" applyProtection="1">
      <alignment vertical="center" shrinkToFit="1"/>
      <protection locked="0"/>
    </xf>
    <xf numFmtId="176" fontId="12" fillId="0" borderId="42" xfId="0" applyNumberFormat="1" applyFont="1" applyBorder="1" applyAlignment="1" applyProtection="1">
      <alignment vertical="center" shrinkToFit="1"/>
      <protection locked="0"/>
    </xf>
    <xf numFmtId="176" fontId="12" fillId="0" borderId="76" xfId="0" applyNumberFormat="1" applyFont="1" applyBorder="1" applyAlignment="1" applyProtection="1">
      <alignment vertical="center" shrinkToFit="1"/>
      <protection locked="0"/>
    </xf>
    <xf numFmtId="176" fontId="12" fillId="0" borderId="77" xfId="0" applyNumberFormat="1" applyFont="1" applyBorder="1" applyAlignment="1" applyProtection="1">
      <alignment vertical="center" shrinkToFit="1"/>
      <protection locked="0"/>
    </xf>
    <xf numFmtId="176" fontId="13" fillId="0" borderId="5" xfId="0" applyNumberFormat="1" applyFont="1" applyBorder="1" applyAlignment="1">
      <alignment horizontal="center" vertical="center" shrinkToFit="1"/>
    </xf>
    <xf numFmtId="176" fontId="13" fillId="0" borderId="64" xfId="0" applyNumberFormat="1" applyFont="1" applyBorder="1" applyAlignment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176" fontId="12" fillId="0" borderId="79" xfId="0" applyNumberFormat="1" applyFont="1" applyBorder="1" applyAlignment="1">
      <alignment horizontal="center" vertical="center" shrinkToFit="1"/>
    </xf>
    <xf numFmtId="176" fontId="12" fillId="0" borderId="4" xfId="0" applyNumberFormat="1" applyFont="1" applyBorder="1" applyAlignment="1">
      <alignment horizontal="center" vertical="center" shrinkToFit="1"/>
    </xf>
    <xf numFmtId="176" fontId="12" fillId="0" borderId="80" xfId="0" applyNumberFormat="1" applyFont="1" applyBorder="1" applyAlignment="1">
      <alignment horizontal="center" vertical="center" shrinkToFit="1"/>
    </xf>
    <xf numFmtId="176" fontId="31" fillId="0" borderId="81" xfId="0" applyNumberFormat="1" applyFont="1" applyBorder="1" applyAlignment="1">
      <alignment horizontal="center" vertical="center" wrapText="1" shrinkToFit="1"/>
    </xf>
    <xf numFmtId="176" fontId="31" fillId="0" borderId="53" xfId="0" applyNumberFormat="1" applyFont="1" applyBorder="1" applyAlignment="1">
      <alignment horizontal="center" vertical="center" wrapText="1" shrinkToFit="1"/>
    </xf>
    <xf numFmtId="176" fontId="31" fillId="0" borderId="59" xfId="0" applyNumberFormat="1" applyFont="1" applyBorder="1" applyAlignment="1">
      <alignment horizontal="center" vertical="center" wrapText="1" shrinkToFit="1"/>
    </xf>
    <xf numFmtId="176" fontId="31" fillId="0" borderId="20" xfId="0" applyNumberFormat="1" applyFont="1" applyBorder="1" applyAlignment="1">
      <alignment horizontal="center" vertical="center" wrapText="1" shrinkToFi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17" xfId="0" applyNumberFormat="1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176" fontId="13" fillId="0" borderId="18" xfId="0" applyNumberFormat="1" applyFont="1" applyBorder="1" applyAlignment="1">
      <alignment horizontal="center" vertical="center" wrapText="1"/>
    </xf>
    <xf numFmtId="176" fontId="13" fillId="0" borderId="21" xfId="0" applyNumberFormat="1" applyFont="1" applyBorder="1" applyAlignment="1">
      <alignment horizontal="center" vertical="center" wrapText="1"/>
    </xf>
    <xf numFmtId="176" fontId="12" fillId="0" borderId="74" xfId="0" applyNumberFormat="1" applyFont="1" applyBorder="1" applyAlignment="1">
      <alignment horizontal="center" vertical="center" shrinkToFit="1"/>
    </xf>
    <xf numFmtId="176" fontId="12" fillId="0" borderId="39" xfId="0" applyNumberFormat="1" applyFont="1" applyBorder="1" applyAlignment="1">
      <alignment horizontal="center" vertical="center" shrinkToFit="1"/>
    </xf>
    <xf numFmtId="176" fontId="12" fillId="0" borderId="35" xfId="0" applyNumberFormat="1" applyFont="1" applyBorder="1" applyAlignment="1">
      <alignment horizontal="center" vertical="center" shrinkToFit="1"/>
    </xf>
    <xf numFmtId="176" fontId="12" fillId="0" borderId="17" xfId="0" applyNumberFormat="1" applyFont="1" applyBorder="1" applyAlignment="1" applyProtection="1">
      <alignment vertical="center" shrinkToFit="1"/>
      <protection locked="0"/>
    </xf>
    <xf numFmtId="176" fontId="12" fillId="0" borderId="0" xfId="0" applyNumberFormat="1" applyFont="1" applyAlignment="1" applyProtection="1">
      <alignment vertical="center" shrinkToFit="1"/>
      <protection locked="0"/>
    </xf>
    <xf numFmtId="176" fontId="12" fillId="0" borderId="18" xfId="0" applyNumberFormat="1" applyFont="1" applyBorder="1" applyAlignment="1" applyProtection="1">
      <alignment vertical="center" shrinkToFit="1"/>
      <protection locked="0"/>
    </xf>
    <xf numFmtId="176" fontId="12" fillId="0" borderId="19" xfId="0" applyNumberFormat="1" applyFont="1" applyBorder="1" applyAlignment="1" applyProtection="1">
      <alignment vertical="center" shrinkToFit="1"/>
      <protection locked="0"/>
    </xf>
    <xf numFmtId="176" fontId="12" fillId="0" borderId="20" xfId="0" applyNumberFormat="1" applyFont="1" applyBorder="1" applyAlignment="1" applyProtection="1">
      <alignment vertical="center" shrinkToFit="1"/>
      <protection locked="0"/>
    </xf>
    <xf numFmtId="176" fontId="12" fillId="0" borderId="21" xfId="0" applyNumberFormat="1" applyFont="1" applyBorder="1" applyAlignment="1" applyProtection="1">
      <alignment vertical="center" shrinkToFit="1"/>
      <protection locked="0"/>
    </xf>
    <xf numFmtId="176" fontId="12" fillId="0" borderId="42" xfId="0" applyNumberFormat="1" applyFont="1" applyBorder="1" applyAlignment="1" applyProtection="1">
      <alignment horizontal="left" vertical="center" wrapText="1"/>
      <protection locked="0"/>
    </xf>
    <xf numFmtId="176" fontId="12" fillId="0" borderId="26" xfId="0" applyNumberFormat="1" applyFont="1" applyBorder="1" applyAlignment="1" applyProtection="1">
      <alignment horizontal="left" vertical="center" wrapText="1"/>
      <protection locked="0"/>
    </xf>
    <xf numFmtId="176" fontId="10" fillId="0" borderId="42" xfId="0" applyNumberFormat="1" applyFont="1" applyBorder="1" applyAlignment="1" applyProtection="1">
      <alignment horizontal="center" vertical="center" shrinkToFit="1"/>
      <protection locked="0"/>
    </xf>
    <xf numFmtId="176" fontId="12" fillId="0" borderId="42" xfId="0" applyNumberFormat="1" applyFont="1" applyBorder="1" applyAlignment="1" applyProtection="1">
      <alignment horizontal="center" vertical="center" shrinkToFit="1"/>
      <protection locked="0"/>
    </xf>
    <xf numFmtId="176" fontId="12" fillId="0" borderId="43" xfId="0" applyNumberFormat="1" applyFont="1" applyBorder="1" applyAlignment="1" applyProtection="1">
      <alignment horizontal="center" vertical="center" shrinkToFit="1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176" fontId="12" fillId="0" borderId="4" xfId="0" applyNumberFormat="1" applyFont="1" applyBorder="1" applyAlignment="1">
      <alignment horizontal="center" vertical="center"/>
    </xf>
    <xf numFmtId="176" fontId="12" fillId="0" borderId="80" xfId="0" applyNumberFormat="1" applyFont="1" applyBorder="1" applyAlignment="1">
      <alignment horizontal="center" vertical="center"/>
    </xf>
    <xf numFmtId="176" fontId="12" fillId="0" borderId="39" xfId="0" applyNumberFormat="1" applyFont="1" applyBorder="1" applyAlignment="1" applyProtection="1">
      <alignment horizontal="center" vertical="center" shrinkToFit="1"/>
      <protection locked="0"/>
    </xf>
    <xf numFmtId="176" fontId="4" fillId="0" borderId="72" xfId="0" applyNumberFormat="1" applyFont="1" applyBorder="1" applyAlignment="1" applyProtection="1">
      <alignment horizontal="center" vertical="center" shrinkToFit="1"/>
      <protection locked="0"/>
    </xf>
    <xf numFmtId="176" fontId="4" fillId="0" borderId="71" xfId="0" applyNumberFormat="1" applyFont="1" applyBorder="1" applyAlignment="1">
      <alignment horizontal="center" vertical="center" shrinkToFit="1"/>
    </xf>
    <xf numFmtId="176" fontId="4" fillId="0" borderId="72" xfId="0" applyNumberFormat="1" applyFont="1" applyBorder="1" applyAlignment="1">
      <alignment horizontal="center" vertical="center" shrinkToFit="1"/>
    </xf>
    <xf numFmtId="176" fontId="4" fillId="0" borderId="73" xfId="0" applyNumberFormat="1" applyFont="1" applyBorder="1" applyAlignment="1">
      <alignment horizontal="center" vertical="center" shrinkToFit="1"/>
    </xf>
    <xf numFmtId="176" fontId="12" fillId="0" borderId="17" xfId="0" applyNumberFormat="1" applyFont="1" applyBorder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176" fontId="12" fillId="0" borderId="57" xfId="0" applyNumberFormat="1" applyFont="1" applyBorder="1" applyAlignment="1">
      <alignment horizontal="center" vertical="center" wrapText="1"/>
    </xf>
    <xf numFmtId="176" fontId="12" fillId="0" borderId="42" xfId="0" applyNumberFormat="1" applyFont="1" applyBorder="1" applyAlignment="1">
      <alignment horizontal="center" vertical="center" shrinkToFit="1"/>
    </xf>
    <xf numFmtId="176" fontId="12" fillId="0" borderId="76" xfId="0" applyNumberFormat="1" applyFont="1" applyBorder="1" applyAlignment="1">
      <alignment horizontal="center" vertical="center" shrinkToFi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76" fontId="12" fillId="0" borderId="81" xfId="0" applyNumberFormat="1" applyFont="1" applyBorder="1" applyAlignment="1" applyProtection="1">
      <alignment horizontal="center" vertical="center" shrinkToFit="1"/>
      <protection locked="0"/>
    </xf>
    <xf numFmtId="176" fontId="12" fillId="0" borderId="42" xfId="0" applyNumberFormat="1" applyFont="1" applyBorder="1" applyAlignment="1" applyProtection="1">
      <alignment horizontal="center" vertical="center"/>
      <protection locked="0"/>
    </xf>
    <xf numFmtId="176" fontId="12" fillId="0" borderId="26" xfId="0" applyNumberFormat="1" applyFont="1" applyBorder="1" applyAlignment="1" applyProtection="1">
      <alignment horizontal="center" vertical="center"/>
      <protection locked="0"/>
    </xf>
    <xf numFmtId="176" fontId="12" fillId="0" borderId="76" xfId="0" applyNumberFormat="1" applyFont="1" applyBorder="1" applyAlignment="1" applyProtection="1">
      <alignment horizontal="center" vertical="center"/>
      <protection locked="0"/>
    </xf>
    <xf numFmtId="176" fontId="12" fillId="0" borderId="77" xfId="0" applyNumberFormat="1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 shrinkToFit="1"/>
      <protection locked="0"/>
    </xf>
    <xf numFmtId="176" fontId="12" fillId="0" borderId="84" xfId="0" applyNumberFormat="1" applyFont="1" applyBorder="1" applyAlignment="1" applyProtection="1">
      <alignment horizontal="center" vertical="center" shrinkToFit="1"/>
      <protection locked="0"/>
    </xf>
    <xf numFmtId="176" fontId="35" fillId="0" borderId="38" xfId="0" applyNumberFormat="1" applyFont="1" applyBorder="1" applyAlignment="1">
      <alignment horizontal="center" vertical="center" wrapText="1" shrinkToFit="1"/>
    </xf>
    <xf numFmtId="176" fontId="34" fillId="0" borderId="38" xfId="0" applyNumberFormat="1" applyFont="1" applyBorder="1" applyAlignment="1">
      <alignment horizontal="center" vertical="center" shrinkToFit="1"/>
    </xf>
    <xf numFmtId="176" fontId="34" fillId="0" borderId="42" xfId="0" applyNumberFormat="1" applyFont="1" applyBorder="1" applyAlignment="1">
      <alignment horizontal="center" vertical="center" shrinkToFit="1"/>
    </xf>
    <xf numFmtId="176" fontId="12" fillId="0" borderId="76" xfId="0" applyNumberFormat="1" applyFont="1" applyBorder="1" applyAlignment="1">
      <alignment horizontal="center" vertical="center" textRotation="255" shrinkToFit="1"/>
    </xf>
    <xf numFmtId="176" fontId="12" fillId="0" borderId="62" xfId="0" applyNumberFormat="1" applyFont="1" applyBorder="1" applyAlignment="1">
      <alignment horizontal="center" vertical="center" textRotation="255" shrinkToFit="1"/>
    </xf>
    <xf numFmtId="0" fontId="10" fillId="0" borderId="0" xfId="0" applyFont="1" applyAlignment="1" applyProtection="1">
      <alignment horizontal="center" vertical="center"/>
      <protection locked="0"/>
    </xf>
    <xf numFmtId="176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176" fontId="12" fillId="0" borderId="0" xfId="0" applyNumberFormat="1" applyFont="1" applyAlignment="1" applyProtection="1">
      <alignment horizontal="center" vertical="center"/>
      <protection locked="0"/>
    </xf>
    <xf numFmtId="176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76" fontId="12" fillId="0" borderId="81" xfId="0" applyNumberFormat="1" applyFont="1" applyBorder="1" applyAlignment="1" applyProtection="1">
      <alignment horizontal="center" vertical="center" textRotation="255" shrinkToFit="1"/>
      <protection locked="0"/>
    </xf>
    <xf numFmtId="176" fontId="12" fillId="0" borderId="53" xfId="0" applyNumberFormat="1" applyFont="1" applyBorder="1" applyAlignment="1" applyProtection="1">
      <alignment horizontal="center" vertical="center" textRotation="255" shrinkToFit="1"/>
      <protection locked="0"/>
    </xf>
    <xf numFmtId="176" fontId="12" fillId="0" borderId="78" xfId="0" applyNumberFormat="1" applyFont="1" applyBorder="1" applyAlignment="1" applyProtection="1">
      <alignment horizontal="center" vertical="center" textRotation="255" shrinkToFit="1"/>
      <protection locked="0"/>
    </xf>
    <xf numFmtId="176" fontId="12" fillId="0" borderId="59" xfId="0" applyNumberFormat="1" applyFont="1" applyBorder="1" applyAlignment="1" applyProtection="1">
      <alignment horizontal="center" vertical="center" textRotation="255" shrinkToFit="1"/>
      <protection locked="0"/>
    </xf>
    <xf numFmtId="176" fontId="12" fillId="0" borderId="20" xfId="0" applyNumberFormat="1" applyFont="1" applyBorder="1" applyAlignment="1" applyProtection="1">
      <alignment horizontal="center" vertical="center" textRotation="255" shrinkToFit="1"/>
      <protection locked="0"/>
    </xf>
    <xf numFmtId="176" fontId="12" fillId="0" borderId="37" xfId="0" applyNumberFormat="1" applyFont="1" applyBorder="1" applyAlignment="1" applyProtection="1">
      <alignment horizontal="center" vertical="center" textRotation="255" shrinkToFit="1"/>
      <protection locked="0"/>
    </xf>
    <xf numFmtId="176" fontId="12" fillId="0" borderId="20" xfId="0" applyNumberFormat="1" applyFont="1" applyBorder="1" applyAlignment="1">
      <alignment horizontal="left" vertical="center"/>
    </xf>
    <xf numFmtId="176" fontId="12" fillId="0" borderId="17" xfId="0" applyNumberFormat="1" applyFont="1" applyBorder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8" xfId="0" applyNumberFormat="1" applyFont="1" applyBorder="1" applyAlignment="1">
      <alignment vertical="center" shrinkToFit="1"/>
    </xf>
    <xf numFmtId="176" fontId="12" fillId="0" borderId="19" xfId="0" applyNumberFormat="1" applyFont="1" applyBorder="1" applyAlignment="1">
      <alignment vertical="center" shrinkToFit="1"/>
    </xf>
    <xf numFmtId="176" fontId="12" fillId="0" borderId="20" xfId="0" applyNumberFormat="1" applyFont="1" applyBorder="1" applyAlignment="1">
      <alignment vertical="center" shrinkToFit="1"/>
    </xf>
    <xf numFmtId="176" fontId="12" fillId="0" borderId="21" xfId="0" applyNumberFormat="1" applyFont="1" applyBorder="1" applyAlignment="1">
      <alignment vertical="center" shrinkToFit="1"/>
    </xf>
    <xf numFmtId="176" fontId="12" fillId="0" borderId="38" xfId="0" applyNumberFormat="1" applyFont="1" applyBorder="1" applyAlignment="1">
      <alignment vertical="center" shrinkToFit="1"/>
    </xf>
    <xf numFmtId="176" fontId="12" fillId="0" borderId="25" xfId="0" applyNumberFormat="1" applyFont="1" applyBorder="1" applyAlignment="1">
      <alignment vertical="center" shrinkToFit="1"/>
    </xf>
    <xf numFmtId="176" fontId="12" fillId="0" borderId="42" xfId="0" applyNumberFormat="1" applyFont="1" applyBorder="1" applyAlignment="1">
      <alignment vertical="center" shrinkToFit="1"/>
    </xf>
    <xf numFmtId="176" fontId="12" fillId="0" borderId="76" xfId="0" applyNumberFormat="1" applyFont="1" applyBorder="1" applyAlignment="1">
      <alignment vertical="center" shrinkToFit="1"/>
    </xf>
    <xf numFmtId="176" fontId="12" fillId="0" borderId="77" xfId="0" applyNumberFormat="1" applyFont="1" applyBorder="1" applyAlignment="1">
      <alignment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176" fontId="13" fillId="0" borderId="58" xfId="0" applyNumberFormat="1" applyFont="1" applyBorder="1" applyAlignment="1">
      <alignment horizontal="center" vertical="center" shrinkToFit="1"/>
    </xf>
    <xf numFmtId="176" fontId="13" fillId="0" borderId="18" xfId="0" applyNumberFormat="1" applyFont="1" applyBorder="1" applyAlignment="1">
      <alignment horizontal="center" vertical="center" shrinkToFit="1"/>
    </xf>
    <xf numFmtId="176" fontId="13" fillId="0" borderId="59" xfId="0" applyNumberFormat="1" applyFont="1" applyBorder="1" applyAlignment="1">
      <alignment horizontal="center" vertical="center" shrinkToFit="1"/>
    </xf>
    <xf numFmtId="176" fontId="13" fillId="0" borderId="21" xfId="0" applyNumberFormat="1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176" fontId="12" fillId="0" borderId="59" xfId="0" applyNumberFormat="1" applyFont="1" applyBorder="1" applyAlignment="1">
      <alignment horizontal="center" vertical="center" shrinkToFit="1"/>
    </xf>
    <xf numFmtId="176" fontId="12" fillId="0" borderId="61" xfId="0" applyNumberFormat="1" applyFont="1" applyBorder="1" applyAlignment="1">
      <alignment horizontal="center" vertical="center" shrinkToFit="1"/>
    </xf>
    <xf numFmtId="176" fontId="12" fillId="0" borderId="58" xfId="0" applyNumberFormat="1" applyFont="1" applyBorder="1" applyAlignment="1">
      <alignment horizontal="center" vertical="center" shrinkToFit="1"/>
    </xf>
    <xf numFmtId="176" fontId="12" fillId="0" borderId="62" xfId="0" applyNumberFormat="1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wrapText="1" shrinkToFit="1"/>
    </xf>
    <xf numFmtId="0" fontId="46" fillId="0" borderId="0" xfId="0" applyFont="1" applyAlignment="1">
      <alignment horizontal="center" vertical="center" shrinkToFit="1"/>
    </xf>
    <xf numFmtId="0" fontId="46" fillId="0" borderId="20" xfId="0" applyFont="1" applyBorder="1" applyAlignment="1">
      <alignment horizontal="center" vertical="center" shrinkToFit="1"/>
    </xf>
    <xf numFmtId="0" fontId="21" fillId="0" borderId="75" xfId="0" applyFont="1" applyBorder="1" applyAlignment="1">
      <alignment horizontal="center" vertical="center" shrinkToFit="1"/>
    </xf>
    <xf numFmtId="0" fontId="12" fillId="0" borderId="75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176" fontId="16" fillId="0" borderId="35" xfId="0" applyNumberFormat="1" applyFont="1" applyBorder="1" applyAlignment="1" applyProtection="1">
      <alignment horizontal="center" vertical="center" shrinkToFit="1"/>
      <protection locked="0"/>
    </xf>
    <xf numFmtId="176" fontId="16" fillId="0" borderId="42" xfId="0" applyNumberFormat="1" applyFont="1" applyBorder="1" applyAlignment="1" applyProtection="1">
      <alignment horizontal="center" vertical="center" shrinkToFit="1"/>
      <protection locked="0"/>
    </xf>
    <xf numFmtId="176" fontId="16" fillId="0" borderId="73" xfId="0" applyNumberFormat="1" applyFont="1" applyBorder="1" applyAlignment="1" applyProtection="1">
      <alignment horizontal="center" vertical="center" shrinkToFit="1"/>
      <protection locked="0"/>
    </xf>
    <xf numFmtId="176" fontId="16" fillId="0" borderId="43" xfId="0" applyNumberFormat="1" applyFont="1" applyBorder="1" applyAlignment="1" applyProtection="1">
      <alignment horizontal="center" vertical="center" shrinkToFit="1"/>
      <protection locked="0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27" xfId="0" applyNumberFormat="1" applyFont="1" applyBorder="1" applyAlignment="1" applyProtection="1">
      <alignment horizontal="center" vertical="center" shrinkToFit="1"/>
      <protection locked="0"/>
    </xf>
    <xf numFmtId="177" fontId="16" fillId="0" borderId="35" xfId="0" applyNumberFormat="1" applyFont="1" applyBorder="1" applyAlignment="1" applyProtection="1">
      <alignment horizontal="center" vertical="center" shrinkToFit="1"/>
      <protection locked="0"/>
    </xf>
    <xf numFmtId="177" fontId="16" fillId="0" borderId="42" xfId="0" applyNumberFormat="1" applyFont="1" applyBorder="1" applyAlignment="1" applyProtection="1">
      <alignment horizontal="center" vertical="center" shrinkToFit="1"/>
      <protection locked="0"/>
    </xf>
    <xf numFmtId="177" fontId="16" fillId="0" borderId="26" xfId="0" applyNumberFormat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76" fontId="16" fillId="0" borderId="16" xfId="0" applyNumberFormat="1" applyFont="1" applyBorder="1" applyAlignment="1" applyProtection="1">
      <alignment horizontal="left" vertical="center" shrinkToFit="1"/>
      <protection locked="0"/>
    </xf>
    <xf numFmtId="0" fontId="16" fillId="0" borderId="5" xfId="0" applyFont="1" applyBorder="1" applyAlignment="1" applyProtection="1">
      <alignment horizontal="left" vertical="center" shrinkToFit="1"/>
      <protection locked="0"/>
    </xf>
    <xf numFmtId="0" fontId="16" fillId="0" borderId="64" xfId="0" applyFont="1" applyBorder="1" applyAlignment="1" applyProtection="1">
      <alignment horizontal="left" vertical="center" shrinkToFit="1"/>
      <protection locked="0"/>
    </xf>
    <xf numFmtId="0" fontId="16" fillId="0" borderId="34" xfId="0" applyFont="1" applyBorder="1" applyAlignment="1" applyProtection="1">
      <alignment horizontal="left" vertical="center" shrinkToFit="1"/>
      <protection locked="0"/>
    </xf>
    <xf numFmtId="0" fontId="16" fillId="0" borderId="66" xfId="0" applyFont="1" applyBorder="1" applyAlignment="1" applyProtection="1">
      <alignment horizontal="left" vertical="center" shrinkToFit="1"/>
      <protection locked="0"/>
    </xf>
    <xf numFmtId="0" fontId="16" fillId="0" borderId="33" xfId="0" applyFont="1" applyBorder="1" applyAlignment="1" applyProtection="1">
      <alignment horizontal="left" vertical="center" shrinkToFit="1"/>
      <protection locked="0"/>
    </xf>
    <xf numFmtId="176" fontId="16" fillId="0" borderId="1" xfId="0" applyNumberFormat="1" applyFont="1" applyBorder="1" applyAlignment="1" applyProtection="1">
      <alignment horizontal="left" vertical="center" shrinkToFit="1"/>
      <protection locked="0"/>
    </xf>
    <xf numFmtId="0" fontId="16" fillId="0" borderId="84" xfId="0" applyFont="1" applyBorder="1" applyAlignment="1" applyProtection="1">
      <alignment horizontal="left" vertical="center" shrinkToFit="1"/>
      <protection locked="0"/>
    </xf>
    <xf numFmtId="176" fontId="16" fillId="0" borderId="40" xfId="0" applyNumberFormat="1" applyFont="1" applyBorder="1" applyAlignment="1" applyProtection="1">
      <alignment horizontal="center" vertical="center" shrinkToFit="1"/>
      <protection locked="0"/>
    </xf>
    <xf numFmtId="176" fontId="16" fillId="0" borderId="41" xfId="0" applyNumberFormat="1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178" fontId="8" fillId="0" borderId="95" xfId="0" applyNumberFormat="1" applyFont="1" applyBorder="1" applyAlignment="1" applyProtection="1">
      <alignment horizontal="center" vertical="center" shrinkToFit="1"/>
      <protection locked="0"/>
    </xf>
    <xf numFmtId="178" fontId="8" fillId="0" borderId="93" xfId="0" applyNumberFormat="1" applyFont="1" applyBorder="1" applyAlignment="1" applyProtection="1">
      <alignment horizontal="center" vertical="center" shrinkToFit="1"/>
      <protection locked="0"/>
    </xf>
    <xf numFmtId="178" fontId="8" fillId="0" borderId="94" xfId="0" applyNumberFormat="1" applyFont="1" applyBorder="1" applyAlignment="1" applyProtection="1">
      <alignment horizontal="center" vertical="center" shrinkToFit="1"/>
      <protection locked="0"/>
    </xf>
    <xf numFmtId="177" fontId="8" fillId="0" borderId="96" xfId="0" applyNumberFormat="1" applyFont="1" applyBorder="1" applyAlignment="1">
      <alignment horizontal="center" vertical="center" shrinkToFit="1"/>
    </xf>
    <xf numFmtId="177" fontId="8" fillId="0" borderId="91" xfId="0" applyNumberFormat="1" applyFont="1" applyBorder="1" applyAlignment="1">
      <alignment horizontal="center" vertical="center" shrinkToFit="1"/>
    </xf>
    <xf numFmtId="177" fontId="8" fillId="0" borderId="97" xfId="0" applyNumberFormat="1" applyFont="1" applyBorder="1" applyAlignment="1">
      <alignment horizontal="center" vertical="center" shrinkToFit="1"/>
    </xf>
    <xf numFmtId="176" fontId="8" fillId="0" borderId="92" xfId="0" applyNumberFormat="1" applyFont="1" applyBorder="1" applyAlignment="1">
      <alignment horizontal="center" vertical="center" shrinkToFit="1"/>
    </xf>
    <xf numFmtId="176" fontId="8" fillId="0" borderId="93" xfId="0" applyNumberFormat="1" applyFont="1" applyBorder="1" applyAlignment="1">
      <alignment horizontal="center" vertical="center" shrinkToFit="1"/>
    </xf>
    <xf numFmtId="176" fontId="8" fillId="0" borderId="94" xfId="0" applyNumberFormat="1" applyFont="1" applyBorder="1" applyAlignment="1">
      <alignment horizontal="center" vertical="center" shrinkToFit="1"/>
    </xf>
    <xf numFmtId="176" fontId="8" fillId="0" borderId="95" xfId="0" applyNumberFormat="1" applyFont="1" applyBorder="1" applyAlignment="1">
      <alignment horizontal="center" vertical="center" shrinkToFit="1"/>
    </xf>
    <xf numFmtId="177" fontId="8" fillId="0" borderId="95" xfId="0" applyNumberFormat="1" applyFont="1" applyBorder="1" applyAlignment="1">
      <alignment horizontal="right" vertical="center" shrinkToFit="1"/>
    </xf>
    <xf numFmtId="177" fontId="8" fillId="0" borderId="93" xfId="0" applyNumberFormat="1" applyFont="1" applyBorder="1" applyAlignment="1">
      <alignment horizontal="right" vertical="center" shrinkToFit="1"/>
    </xf>
    <xf numFmtId="177" fontId="8" fillId="0" borderId="94" xfId="0" applyNumberFormat="1" applyFont="1" applyBorder="1" applyAlignment="1">
      <alignment horizontal="right" vertical="center" shrinkToFit="1"/>
    </xf>
    <xf numFmtId="0" fontId="29" fillId="0" borderId="0" xfId="0" applyFont="1" applyAlignment="1">
      <alignment horizontal="center" vertical="center" wrapText="1" shrinkToFit="1"/>
    </xf>
    <xf numFmtId="0" fontId="29" fillId="0" borderId="0" xfId="0" applyFont="1" applyAlignment="1">
      <alignment horizontal="center" vertical="center" shrinkToFit="1"/>
    </xf>
    <xf numFmtId="177" fontId="8" fillId="0" borderId="38" xfId="0" applyNumberFormat="1" applyFont="1" applyBorder="1" applyAlignment="1">
      <alignment horizontal="right" vertical="center" shrinkToFit="1"/>
    </xf>
    <xf numFmtId="177" fontId="8" fillId="0" borderId="43" xfId="0" applyNumberFormat="1" applyFont="1" applyBorder="1" applyAlignment="1">
      <alignment horizontal="right" vertical="center" shrinkToFit="1"/>
    </xf>
    <xf numFmtId="180" fontId="8" fillId="0" borderId="38" xfId="0" applyNumberFormat="1" applyFont="1" applyBorder="1" applyAlignment="1" applyProtection="1">
      <alignment horizontal="center" vertical="center" shrinkToFit="1"/>
      <protection locked="0"/>
    </xf>
    <xf numFmtId="180" fontId="8" fillId="0" borderId="43" xfId="0" applyNumberFormat="1" applyFont="1" applyBorder="1" applyAlignment="1" applyProtection="1">
      <alignment horizontal="center" vertical="center" shrinkToFit="1"/>
      <protection locked="0"/>
    </xf>
    <xf numFmtId="177" fontId="8" fillId="0" borderId="38" xfId="0" applyNumberFormat="1" applyFont="1" applyBorder="1" applyAlignment="1">
      <alignment vertical="center" shrinkToFit="1"/>
    </xf>
    <xf numFmtId="177" fontId="8" fillId="0" borderId="25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27" xfId="0" applyNumberFormat="1" applyFont="1" applyBorder="1" applyAlignment="1">
      <alignment vertical="center" shrinkToFit="1"/>
    </xf>
    <xf numFmtId="176" fontId="8" fillId="0" borderId="16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64" xfId="0" applyNumberFormat="1" applyFont="1" applyBorder="1" applyAlignment="1">
      <alignment horizontal="center" vertical="center" shrinkToFit="1"/>
    </xf>
    <xf numFmtId="176" fontId="8" fillId="0" borderId="19" xfId="0" applyNumberFormat="1" applyFont="1" applyBorder="1" applyAlignment="1">
      <alignment horizontal="center" vertical="center" shrinkToFit="1"/>
    </xf>
    <xf numFmtId="176" fontId="8" fillId="0" borderId="2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176" fontId="8" fillId="0" borderId="55" xfId="0" applyNumberFormat="1" applyFont="1" applyBorder="1" applyAlignment="1">
      <alignment horizontal="center" vertical="center" shrinkToFit="1"/>
    </xf>
    <xf numFmtId="176" fontId="8" fillId="0" borderId="56" xfId="0" applyNumberFormat="1" applyFont="1" applyBorder="1" applyAlignment="1">
      <alignment horizontal="center" vertical="center" shrinkToFit="1"/>
    </xf>
    <xf numFmtId="176" fontId="8" fillId="0" borderId="88" xfId="0" applyNumberFormat="1" applyFont="1" applyBorder="1" applyAlignment="1">
      <alignment horizontal="center" vertical="center" shrinkToFit="1"/>
    </xf>
    <xf numFmtId="176" fontId="8" fillId="0" borderId="89" xfId="0" applyNumberFormat="1" applyFont="1" applyBorder="1" applyAlignment="1">
      <alignment horizontal="center" vertical="center" shrinkToFit="1"/>
    </xf>
    <xf numFmtId="176" fontId="8" fillId="0" borderId="31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8" fillId="0" borderId="0" xfId="0" applyNumberFormat="1" applyFont="1" applyAlignment="1">
      <alignment horizontal="right" vertical="center" shrinkToFit="1"/>
    </xf>
    <xf numFmtId="176" fontId="8" fillId="0" borderId="32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176" fontId="8" fillId="0" borderId="43" xfId="0" applyNumberFormat="1" applyFont="1" applyBorder="1" applyAlignment="1">
      <alignment horizontal="center" vertical="center" shrinkToFit="1"/>
    </xf>
    <xf numFmtId="177" fontId="8" fillId="0" borderId="40" xfId="0" applyNumberFormat="1" applyFont="1" applyBorder="1" applyAlignment="1">
      <alignment vertical="center" shrinkToFit="1"/>
    </xf>
    <xf numFmtId="177" fontId="8" fillId="0" borderId="41" xfId="0" applyNumberFormat="1" applyFont="1" applyBorder="1" applyAlignment="1">
      <alignment vertical="center" shrinkToFit="1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176" fontId="8" fillId="0" borderId="65" xfId="2" applyNumberFormat="1" applyFont="1" applyBorder="1" applyAlignment="1" applyProtection="1">
      <alignment horizontal="center" vertical="center"/>
      <protection locked="0"/>
    </xf>
    <xf numFmtId="176" fontId="8" fillId="0" borderId="53" xfId="2" applyNumberFormat="1" applyFont="1" applyBorder="1" applyAlignment="1" applyProtection="1">
      <alignment horizontal="center" vertical="center"/>
      <protection locked="0"/>
    </xf>
    <xf numFmtId="176" fontId="8" fillId="0" borderId="78" xfId="2" applyNumberFormat="1" applyFont="1" applyBorder="1" applyAlignment="1" applyProtection="1">
      <alignment horizontal="center" vertical="center"/>
      <protection locked="0"/>
    </xf>
    <xf numFmtId="176" fontId="8" fillId="0" borderId="34" xfId="2" applyNumberFormat="1" applyFont="1" applyBorder="1" applyAlignment="1" applyProtection="1">
      <alignment horizontal="center" vertical="center"/>
      <protection locked="0"/>
    </xf>
    <xf numFmtId="176" fontId="8" fillId="0" borderId="66" xfId="2" applyNumberFormat="1" applyFont="1" applyBorder="1" applyAlignment="1" applyProtection="1">
      <alignment horizontal="center" vertical="center"/>
      <protection locked="0"/>
    </xf>
    <xf numFmtId="176" fontId="8" fillId="0" borderId="33" xfId="2" applyNumberFormat="1" applyFont="1" applyBorder="1" applyAlignment="1" applyProtection="1">
      <alignment horizontal="center" vertical="center"/>
      <protection locked="0"/>
    </xf>
    <xf numFmtId="177" fontId="16" fillId="0" borderId="81" xfId="2" applyNumberFormat="1" applyFont="1" applyBorder="1" applyAlignment="1" applyProtection="1">
      <alignment horizontal="center" vertical="center"/>
      <protection locked="0"/>
    </xf>
    <xf numFmtId="177" fontId="16" fillId="0" borderId="53" xfId="2" applyNumberFormat="1" applyFont="1" applyBorder="1" applyAlignment="1" applyProtection="1">
      <alignment horizontal="center" vertical="center"/>
      <protection locked="0"/>
    </xf>
    <xf numFmtId="177" fontId="16" fillId="0" borderId="54" xfId="2" applyNumberFormat="1" applyFont="1" applyBorder="1" applyAlignment="1" applyProtection="1">
      <alignment horizontal="center" vertical="center"/>
      <protection locked="0"/>
    </xf>
    <xf numFmtId="177" fontId="16" fillId="0" borderId="84" xfId="2" applyNumberFormat="1" applyFont="1" applyBorder="1" applyAlignment="1" applyProtection="1">
      <alignment horizontal="center" vertical="center"/>
      <protection locked="0"/>
    </xf>
    <xf numFmtId="177" fontId="16" fillId="0" borderId="66" xfId="2" applyNumberFormat="1" applyFont="1" applyBorder="1" applyAlignment="1" applyProtection="1">
      <alignment horizontal="center" vertical="center"/>
      <protection locked="0"/>
    </xf>
    <xf numFmtId="177" fontId="16" fillId="0" borderId="67" xfId="2" applyNumberFormat="1" applyFont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176" fontId="8" fillId="0" borderId="18" xfId="0" applyNumberFormat="1" applyFont="1" applyBorder="1" applyAlignment="1">
      <alignment vertical="center" wrapText="1"/>
    </xf>
    <xf numFmtId="176" fontId="8" fillId="0" borderId="19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 wrapText="1"/>
    </xf>
    <xf numFmtId="176" fontId="9" fillId="0" borderId="42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43" xfId="0" applyNumberFormat="1" applyFont="1" applyBorder="1" applyAlignment="1">
      <alignment horizontal="center" vertical="center"/>
    </xf>
    <xf numFmtId="176" fontId="8" fillId="0" borderId="53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0" fontId="8" fillId="0" borderId="81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176" fontId="8" fillId="0" borderId="5" xfId="0" applyNumberFormat="1" applyFont="1" applyBorder="1" applyAlignment="1">
      <alignment horizontal="right" vertical="center" shrinkToFit="1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176" fontId="8" fillId="0" borderId="17" xfId="2" applyNumberFormat="1" applyFont="1" applyBorder="1" applyAlignment="1" applyProtection="1">
      <alignment horizontal="center" vertical="center" wrapText="1"/>
      <protection locked="0"/>
    </xf>
    <xf numFmtId="176" fontId="8" fillId="0" borderId="0" xfId="2" applyNumberFormat="1" applyFont="1" applyAlignment="1" applyProtection="1">
      <alignment horizontal="center" vertical="center" wrapText="1"/>
      <protection locked="0"/>
    </xf>
    <xf numFmtId="176" fontId="8" fillId="0" borderId="18" xfId="2" applyNumberFormat="1" applyFont="1" applyBorder="1" applyAlignment="1" applyProtection="1">
      <alignment horizontal="center" vertical="center" wrapText="1"/>
      <protection locked="0"/>
    </xf>
    <xf numFmtId="176" fontId="8" fillId="0" borderId="19" xfId="2" applyNumberFormat="1" applyFont="1" applyBorder="1" applyAlignment="1" applyProtection="1">
      <alignment horizontal="center" vertical="center" wrapText="1"/>
      <protection locked="0"/>
    </xf>
    <xf numFmtId="176" fontId="8" fillId="0" borderId="20" xfId="2" applyNumberFormat="1" applyFont="1" applyBorder="1" applyAlignment="1" applyProtection="1">
      <alignment horizontal="center" vertical="center" wrapText="1"/>
      <protection locked="0"/>
    </xf>
    <xf numFmtId="176" fontId="8" fillId="0" borderId="21" xfId="2" applyNumberFormat="1" applyFont="1" applyBorder="1" applyAlignment="1" applyProtection="1">
      <alignment horizontal="center" vertical="center" wrapText="1"/>
      <protection locked="0"/>
    </xf>
    <xf numFmtId="176" fontId="8" fillId="0" borderId="65" xfId="2" applyNumberFormat="1" applyFont="1" applyBorder="1" applyAlignment="1">
      <alignment horizontal="center" vertical="center" wrapText="1"/>
    </xf>
    <xf numFmtId="176" fontId="8" fillId="0" borderId="53" xfId="2" applyNumberFormat="1" applyFont="1" applyBorder="1" applyAlignment="1">
      <alignment horizontal="center" vertical="center" wrapText="1"/>
    </xf>
    <xf numFmtId="176" fontId="8" fillId="0" borderId="54" xfId="2" applyNumberFormat="1" applyFont="1" applyBorder="1" applyAlignment="1">
      <alignment horizontal="center" vertical="center" wrapText="1"/>
    </xf>
    <xf numFmtId="176" fontId="8" fillId="0" borderId="17" xfId="2" applyNumberFormat="1" applyFont="1" applyBorder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 wrapText="1"/>
    </xf>
    <xf numFmtId="176" fontId="8" fillId="0" borderId="18" xfId="2" applyNumberFormat="1" applyFont="1" applyBorder="1" applyAlignment="1">
      <alignment horizontal="center" vertical="center" wrapText="1"/>
    </xf>
    <xf numFmtId="176" fontId="8" fillId="0" borderId="34" xfId="2" applyNumberFormat="1" applyFont="1" applyBorder="1" applyAlignment="1">
      <alignment horizontal="center" vertical="center" wrapText="1"/>
    </xf>
    <xf numFmtId="176" fontId="8" fillId="0" borderId="66" xfId="2" applyNumberFormat="1" applyFont="1" applyBorder="1" applyAlignment="1">
      <alignment horizontal="center" vertical="center" wrapText="1"/>
    </xf>
    <xf numFmtId="176" fontId="8" fillId="0" borderId="67" xfId="2" applyNumberFormat="1" applyFont="1" applyBorder="1" applyAlignment="1">
      <alignment horizontal="center" vertical="center" wrapText="1"/>
    </xf>
    <xf numFmtId="0" fontId="8" fillId="0" borderId="74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90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176" fontId="8" fillId="0" borderId="65" xfId="2" applyNumberFormat="1" applyFont="1" applyBorder="1" applyAlignment="1">
      <alignment horizontal="center" vertical="center"/>
    </xf>
    <xf numFmtId="176" fontId="8" fillId="0" borderId="53" xfId="2" applyNumberFormat="1" applyFont="1" applyBorder="1" applyAlignment="1">
      <alignment horizontal="center" vertical="center"/>
    </xf>
    <xf numFmtId="176" fontId="8" fillId="0" borderId="54" xfId="2" applyNumberFormat="1" applyFont="1" applyBorder="1" applyAlignment="1">
      <alignment horizontal="center" vertical="center"/>
    </xf>
    <xf numFmtId="176" fontId="8" fillId="0" borderId="17" xfId="2" applyNumberFormat="1" applyFont="1" applyBorder="1" applyAlignment="1">
      <alignment horizontal="center" vertical="center"/>
    </xf>
    <xf numFmtId="176" fontId="8" fillId="0" borderId="0" xfId="2" applyNumberFormat="1" applyFont="1" applyAlignment="1">
      <alignment horizontal="center" vertical="center"/>
    </xf>
    <xf numFmtId="176" fontId="8" fillId="0" borderId="18" xfId="2" applyNumberFormat="1" applyFont="1" applyBorder="1" applyAlignment="1">
      <alignment horizontal="center" vertical="center"/>
    </xf>
    <xf numFmtId="176" fontId="8" fillId="0" borderId="34" xfId="2" applyNumberFormat="1" applyFont="1" applyBorder="1" applyAlignment="1">
      <alignment horizontal="center" vertical="center"/>
    </xf>
    <xf numFmtId="176" fontId="8" fillId="0" borderId="66" xfId="2" applyNumberFormat="1" applyFont="1" applyBorder="1" applyAlignment="1">
      <alignment horizontal="center" vertical="center"/>
    </xf>
    <xf numFmtId="176" fontId="8" fillId="0" borderId="67" xfId="2" applyNumberFormat="1" applyFont="1" applyBorder="1" applyAlignment="1">
      <alignment horizontal="center" vertical="center"/>
    </xf>
    <xf numFmtId="176" fontId="8" fillId="0" borderId="65" xfId="2" applyNumberFormat="1" applyFont="1" applyBorder="1" applyAlignment="1" applyProtection="1">
      <alignment horizontal="center" vertical="center" wrapText="1"/>
      <protection locked="0"/>
    </xf>
    <xf numFmtId="176" fontId="8" fillId="0" borderId="53" xfId="2" applyNumberFormat="1" applyFont="1" applyBorder="1" applyAlignment="1" applyProtection="1">
      <alignment horizontal="center" vertical="center" wrapText="1"/>
      <protection locked="0"/>
    </xf>
    <xf numFmtId="176" fontId="8" fillId="0" borderId="54" xfId="2" applyNumberFormat="1" applyFont="1" applyBorder="1" applyAlignment="1" applyProtection="1">
      <alignment horizontal="center" vertical="center" wrapText="1"/>
      <protection locked="0"/>
    </xf>
    <xf numFmtId="176" fontId="8" fillId="0" borderId="34" xfId="2" applyNumberFormat="1" applyFont="1" applyBorder="1" applyAlignment="1" applyProtection="1">
      <alignment horizontal="center" vertical="center" wrapText="1"/>
      <protection locked="0"/>
    </xf>
    <xf numFmtId="176" fontId="8" fillId="0" borderId="66" xfId="2" applyNumberFormat="1" applyFont="1" applyBorder="1" applyAlignment="1" applyProtection="1">
      <alignment horizontal="center" vertical="center" wrapText="1"/>
      <protection locked="0"/>
    </xf>
    <xf numFmtId="176" fontId="8" fillId="0" borderId="67" xfId="2" applyNumberFormat="1" applyFont="1" applyBorder="1" applyAlignment="1" applyProtection="1">
      <alignment horizontal="center" vertical="center" wrapText="1"/>
      <protection locked="0"/>
    </xf>
    <xf numFmtId="176" fontId="8" fillId="0" borderId="19" xfId="2" applyNumberFormat="1" applyFont="1" applyBorder="1" applyAlignment="1">
      <alignment horizontal="center" vertical="center" wrapText="1"/>
    </xf>
    <xf numFmtId="176" fontId="8" fillId="0" borderId="20" xfId="2" applyNumberFormat="1" applyFont="1" applyBorder="1" applyAlignment="1">
      <alignment horizontal="center" vertical="center" wrapText="1"/>
    </xf>
    <xf numFmtId="176" fontId="8" fillId="0" borderId="21" xfId="2" applyNumberFormat="1" applyFont="1" applyBorder="1" applyAlignment="1">
      <alignment horizontal="center" vertical="center" wrapText="1"/>
    </xf>
    <xf numFmtId="49" fontId="8" fillId="0" borderId="53" xfId="2" applyNumberFormat="1" applyFont="1" applyBorder="1" applyAlignment="1" applyProtection="1">
      <alignment horizontal="center" vertical="center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8" fillId="0" borderId="66" xfId="2" applyFont="1" applyBorder="1" applyAlignment="1" applyProtection="1">
      <alignment horizontal="center" vertical="center"/>
      <protection locked="0"/>
    </xf>
    <xf numFmtId="179" fontId="8" fillId="0" borderId="5" xfId="2" applyNumberFormat="1" applyFont="1" applyBorder="1" applyAlignment="1">
      <alignment horizontal="center" vertical="center"/>
    </xf>
    <xf numFmtId="179" fontId="8" fillId="0" borderId="66" xfId="2" applyNumberFormat="1" applyFont="1" applyBorder="1" applyAlignment="1">
      <alignment horizontal="center" vertical="center"/>
    </xf>
    <xf numFmtId="176" fontId="8" fillId="0" borderId="16" xfId="2" applyNumberFormat="1" applyFont="1" applyBorder="1" applyAlignment="1">
      <alignment horizontal="center" vertical="center"/>
    </xf>
    <xf numFmtId="176" fontId="8" fillId="0" borderId="5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  <xf numFmtId="179" fontId="8" fillId="0" borderId="16" xfId="2" applyNumberFormat="1" applyFont="1" applyBorder="1" applyAlignment="1">
      <alignment horizontal="right" vertical="center"/>
    </xf>
    <xf numFmtId="179" fontId="8" fillId="0" borderId="5" xfId="2" applyNumberFormat="1" applyFont="1" applyBorder="1" applyAlignment="1">
      <alignment horizontal="right" vertical="center"/>
    </xf>
    <xf numFmtId="179" fontId="8" fillId="0" borderId="34" xfId="2" applyNumberFormat="1" applyFont="1" applyBorder="1" applyAlignment="1">
      <alignment horizontal="right" vertical="center"/>
    </xf>
    <xf numFmtId="179" fontId="8" fillId="0" borderId="66" xfId="2" applyNumberFormat="1" applyFont="1" applyBorder="1" applyAlignment="1">
      <alignment horizontal="right" vertical="center"/>
    </xf>
    <xf numFmtId="0" fontId="16" fillId="0" borderId="23" xfId="0" applyFont="1" applyBorder="1" applyAlignment="1">
      <alignment horizontal="distributed" vertical="center"/>
    </xf>
    <xf numFmtId="0" fontId="16" fillId="0" borderId="42" xfId="0" applyFont="1" applyBorder="1" applyAlignment="1">
      <alignment horizontal="distributed" vertical="center"/>
    </xf>
    <xf numFmtId="176" fontId="16" fillId="0" borderId="42" xfId="0" applyNumberFormat="1" applyFont="1" applyBorder="1" applyAlignment="1">
      <alignment horizontal="left" vertical="center"/>
    </xf>
    <xf numFmtId="176" fontId="16" fillId="0" borderId="26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distributed" vertical="center"/>
    </xf>
    <xf numFmtId="0" fontId="16" fillId="0" borderId="38" xfId="0" applyFont="1" applyBorder="1" applyAlignment="1">
      <alignment horizontal="distributed" vertical="center"/>
    </xf>
    <xf numFmtId="0" fontId="16" fillId="0" borderId="38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85" xfId="0" applyFont="1" applyBorder="1" applyAlignment="1">
      <alignment horizontal="left" vertical="center" wrapText="1"/>
    </xf>
    <xf numFmtId="0" fontId="16" fillId="0" borderId="72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55" xfId="0" applyFont="1" applyBorder="1" applyAlignment="1" applyProtection="1">
      <alignment horizontal="left" vertical="top" wrapText="1"/>
      <protection locked="0"/>
    </xf>
    <xf numFmtId="0" fontId="16" fillId="0" borderId="56" xfId="0" applyFont="1" applyBorder="1" applyAlignment="1" applyProtection="1">
      <alignment horizontal="left" vertical="top" wrapText="1"/>
      <protection locked="0"/>
    </xf>
    <xf numFmtId="0" fontId="16" fillId="0" borderId="31" xfId="0" applyFont="1" applyBorder="1" applyAlignment="1" applyProtection="1">
      <alignment horizontal="left" vertical="top" wrapText="1"/>
      <protection locked="0"/>
    </xf>
    <xf numFmtId="0" fontId="16" fillId="0" borderId="24" xfId="0" applyFont="1" applyBorder="1" applyAlignment="1">
      <alignment horizontal="distributed" vertical="center"/>
    </xf>
    <xf numFmtId="0" fontId="16" fillId="0" borderId="43" xfId="0" applyFont="1" applyBorder="1" applyAlignment="1">
      <alignment horizontal="distributed" vertical="center"/>
    </xf>
    <xf numFmtId="0" fontId="67" fillId="0" borderId="0" xfId="1" applyFont="1" applyAlignment="1">
      <alignment horizontal="left" vertical="center" wrapText="1"/>
    </xf>
    <xf numFmtId="0" fontId="58" fillId="0" borderId="0" xfId="3" applyFont="1" applyAlignment="1" applyProtection="1">
      <alignment vertical="center" wrapText="1"/>
    </xf>
    <xf numFmtId="0" fontId="59" fillId="0" borderId="0" xfId="1" applyFont="1" applyAlignment="1">
      <alignment horizontal="center" vertical="center" wrapText="1" shrinkToFit="1"/>
    </xf>
    <xf numFmtId="0" fontId="59" fillId="0" borderId="0" xfId="1" applyFont="1" applyAlignment="1">
      <alignment horizontal="center" vertical="center" shrinkToFit="1"/>
    </xf>
    <xf numFmtId="0" fontId="61" fillId="0" borderId="55" xfId="1" applyFont="1" applyBorder="1" applyAlignment="1">
      <alignment horizontal="center" vertical="center" shrinkToFit="1"/>
    </xf>
    <xf numFmtId="0" fontId="61" fillId="0" borderId="56" xfId="1" applyFont="1" applyBorder="1" applyAlignment="1">
      <alignment horizontal="center" vertical="center" shrinkToFit="1"/>
    </xf>
    <xf numFmtId="0" fontId="61" fillId="0" borderId="31" xfId="1" applyFont="1" applyBorder="1" applyAlignment="1">
      <alignment horizontal="center" vertical="center" shrinkToFit="1"/>
    </xf>
    <xf numFmtId="0" fontId="62" fillId="0" borderId="55" xfId="1" applyFont="1" applyBorder="1" applyAlignment="1">
      <alignment horizontal="center" vertical="center" shrinkToFit="1"/>
    </xf>
    <xf numFmtId="0" fontId="62" fillId="0" borderId="56" xfId="1" applyFont="1" applyBorder="1" applyAlignment="1">
      <alignment horizontal="center" vertical="center" shrinkToFit="1"/>
    </xf>
    <xf numFmtId="0" fontId="62" fillId="0" borderId="31" xfId="1" applyFont="1" applyBorder="1" applyAlignment="1">
      <alignment horizontal="center" vertical="center" shrinkToFit="1"/>
    </xf>
    <xf numFmtId="0" fontId="63" fillId="0" borderId="56" xfId="1" applyFont="1" applyBorder="1" applyAlignment="1">
      <alignment horizontal="center" vertical="center" shrinkToFit="1"/>
    </xf>
    <xf numFmtId="0" fontId="63" fillId="0" borderId="31" xfId="1" applyFont="1" applyBorder="1" applyAlignment="1">
      <alignment horizontal="center" vertical="center" shrinkToFit="1"/>
    </xf>
    <xf numFmtId="0" fontId="61" fillId="0" borderId="16" xfId="1" applyFont="1" applyBorder="1" applyAlignment="1">
      <alignment horizontal="center" vertical="center" shrinkToFit="1"/>
    </xf>
    <xf numFmtId="0" fontId="61" fillId="0" borderId="5" xfId="1" applyFont="1" applyBorder="1" applyAlignment="1">
      <alignment horizontal="center" vertical="center" shrinkToFit="1"/>
    </xf>
    <xf numFmtId="0" fontId="61" fillId="0" borderId="2" xfId="1" applyFont="1" applyBorder="1" applyAlignment="1">
      <alignment horizontal="center" vertical="center" shrinkToFit="1"/>
    </xf>
    <xf numFmtId="0" fontId="4" fillId="0" borderId="75" xfId="1" applyFont="1" applyBorder="1" applyAlignment="1">
      <alignment horizontal="center" vertical="center"/>
    </xf>
    <xf numFmtId="0" fontId="64" fillId="0" borderId="79" xfId="1" applyFont="1" applyBorder="1" applyAlignment="1">
      <alignment horizontal="center" vertical="center" shrinkToFit="1"/>
    </xf>
    <xf numFmtId="0" fontId="64" fillId="0" borderId="4" xfId="1" applyFont="1" applyBorder="1" applyAlignment="1">
      <alignment horizontal="center" vertical="center" shrinkToFit="1"/>
    </xf>
    <xf numFmtId="0" fontId="64" fillId="0" borderId="80" xfId="1" applyFont="1" applyBorder="1" applyAlignment="1">
      <alignment horizontal="center" vertical="center" shrinkToFit="1"/>
    </xf>
    <xf numFmtId="0" fontId="65" fillId="0" borderId="79" xfId="1" applyFont="1" applyBorder="1" applyAlignment="1">
      <alignment horizontal="center" vertical="center" shrinkToFit="1"/>
    </xf>
    <xf numFmtId="0" fontId="65" fillId="0" borderId="4" xfId="1" applyFont="1" applyBorder="1" applyAlignment="1">
      <alignment horizontal="center" vertical="center" shrinkToFit="1"/>
    </xf>
    <xf numFmtId="0" fontId="65" fillId="0" borderId="80" xfId="1" applyFont="1" applyBorder="1" applyAlignment="1">
      <alignment horizontal="center" vertical="center" shrinkToFit="1"/>
    </xf>
    <xf numFmtId="0" fontId="64" fillId="0" borderId="16" xfId="1" applyFont="1" applyBorder="1" applyAlignment="1">
      <alignment horizontal="left" vertical="top" shrinkToFit="1"/>
    </xf>
    <xf numFmtId="0" fontId="64" fillId="0" borderId="5" xfId="1" applyFont="1" applyBorder="1" applyAlignment="1">
      <alignment horizontal="left" vertical="top" shrinkToFit="1"/>
    </xf>
    <xf numFmtId="0" fontId="64" fillId="0" borderId="2" xfId="1" applyFont="1" applyBorder="1" applyAlignment="1">
      <alignment horizontal="left" vertical="top" shrinkToFit="1"/>
    </xf>
    <xf numFmtId="0" fontId="64" fillId="0" borderId="19" xfId="1" applyFont="1" applyBorder="1" applyAlignment="1">
      <alignment horizontal="left" vertical="top" shrinkToFit="1"/>
    </xf>
    <xf numFmtId="0" fontId="64" fillId="0" borderId="20" xfId="1" applyFont="1" applyBorder="1" applyAlignment="1">
      <alignment horizontal="left" vertical="top" shrinkToFit="1"/>
    </xf>
    <xf numFmtId="0" fontId="64" fillId="0" borderId="21" xfId="1" applyFont="1" applyBorder="1" applyAlignment="1">
      <alignment horizontal="left" vertical="top" shrinkToFit="1"/>
    </xf>
    <xf numFmtId="0" fontId="61" fillId="0" borderId="71" xfId="1" applyFont="1" applyBorder="1" applyAlignment="1">
      <alignment horizontal="center" vertical="center" shrinkToFit="1"/>
    </xf>
    <xf numFmtId="0" fontId="61" fillId="0" borderId="72" xfId="1" applyFont="1" applyBorder="1" applyAlignment="1">
      <alignment horizontal="center" vertical="center" shrinkToFit="1"/>
    </xf>
    <xf numFmtId="0" fontId="61" fillId="0" borderId="7" xfId="1" applyFont="1" applyBorder="1" applyAlignment="1">
      <alignment horizontal="center" vertical="center" shrinkToFit="1"/>
    </xf>
    <xf numFmtId="0" fontId="66" fillId="0" borderId="71" xfId="1" applyFont="1" applyBorder="1" applyAlignment="1">
      <alignment horizontal="center" vertical="center" shrinkToFit="1"/>
    </xf>
    <xf numFmtId="0" fontId="66" fillId="0" borderId="72" xfId="1" applyFont="1" applyBorder="1" applyAlignment="1">
      <alignment horizontal="center" vertical="center" shrinkToFit="1"/>
    </xf>
    <xf numFmtId="0" fontId="66" fillId="0" borderId="7" xfId="1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textRotation="255" shrinkToFit="1"/>
    </xf>
    <xf numFmtId="0" fontId="16" fillId="0" borderId="2" xfId="0" applyFont="1" applyBorder="1" applyAlignment="1">
      <alignment horizontal="center" vertical="center" textRotation="255" shrinkToFit="1"/>
    </xf>
    <xf numFmtId="0" fontId="16" fillId="0" borderId="17" xfId="0" applyFont="1" applyBorder="1" applyAlignment="1">
      <alignment horizontal="center" vertical="center" textRotation="255" shrinkToFit="1"/>
    </xf>
    <xf numFmtId="0" fontId="16" fillId="0" borderId="18" xfId="0" applyFont="1" applyBorder="1" applyAlignment="1">
      <alignment horizontal="center" vertical="center" textRotation="255" shrinkToFit="1"/>
    </xf>
    <xf numFmtId="0" fontId="16" fillId="0" borderId="19" xfId="0" applyFont="1" applyBorder="1" applyAlignment="1">
      <alignment horizontal="center" vertical="center" textRotation="255" shrinkToFit="1"/>
    </xf>
    <xf numFmtId="0" fontId="16" fillId="0" borderId="21" xfId="0" applyFont="1" applyBorder="1" applyAlignment="1">
      <alignment horizontal="center" vertical="center" textRotation="255" shrinkToFit="1"/>
    </xf>
    <xf numFmtId="0" fontId="16" fillId="0" borderId="5" xfId="0" applyFont="1" applyBorder="1" applyAlignment="1">
      <alignment horizontal="center" vertical="center" textRotation="255" wrapText="1" shrinkToFit="1"/>
    </xf>
    <xf numFmtId="0" fontId="16" fillId="0" borderId="5" xfId="0" applyFont="1" applyBorder="1" applyAlignment="1">
      <alignment horizontal="center" vertical="center" textRotation="255" shrinkToFit="1"/>
    </xf>
    <xf numFmtId="0" fontId="16" fillId="0" borderId="0" xfId="0" applyFont="1" applyAlignment="1">
      <alignment horizontal="center" vertical="center" textRotation="255" shrinkToFit="1"/>
    </xf>
    <xf numFmtId="0" fontId="16" fillId="0" borderId="20" xfId="0" applyFont="1" applyBorder="1" applyAlignment="1">
      <alignment horizontal="center" vertical="center" textRotation="255" shrinkToFit="1"/>
    </xf>
    <xf numFmtId="0" fontId="15" fillId="0" borderId="5" xfId="0" applyFont="1" applyBorder="1" applyAlignment="1">
      <alignment horizontal="left" vertical="top" wrapText="1" shrinkToFit="1"/>
    </xf>
    <xf numFmtId="0" fontId="15" fillId="0" borderId="5" xfId="0" applyFont="1" applyBorder="1" applyAlignment="1">
      <alignment horizontal="left" vertical="top" shrinkToFit="1"/>
    </xf>
    <xf numFmtId="0" fontId="15" fillId="0" borderId="0" xfId="0" applyFont="1" applyAlignment="1">
      <alignment horizontal="left" vertical="top" shrinkToFit="1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64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59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left" vertical="top" wrapText="1" shrinkToFit="1"/>
    </xf>
    <xf numFmtId="0" fontId="16" fillId="0" borderId="5" xfId="0" applyFont="1" applyBorder="1" applyAlignment="1">
      <alignment horizontal="left" vertical="top" shrinkToFit="1"/>
    </xf>
    <xf numFmtId="0" fontId="16" fillId="0" borderId="0" xfId="0" applyFont="1" applyAlignment="1">
      <alignment horizontal="left" vertical="top" shrinkToFit="1"/>
    </xf>
    <xf numFmtId="0" fontId="16" fillId="0" borderId="0" xfId="0" applyFont="1" applyAlignment="1">
      <alignment horizontal="left" vertical="top" wrapText="1" shrinkToFit="1"/>
    </xf>
    <xf numFmtId="0" fontId="16" fillId="0" borderId="20" xfId="0" applyFont="1" applyBorder="1" applyAlignment="1">
      <alignment horizontal="left" vertical="top" shrinkToFit="1"/>
    </xf>
    <xf numFmtId="0" fontId="24" fillId="0" borderId="0" xfId="0" applyFont="1" applyAlignment="1">
      <alignment horizontal="center" vertical="center" wrapText="1" shrinkToFit="1"/>
    </xf>
    <xf numFmtId="0" fontId="24" fillId="0" borderId="0" xfId="0" applyFont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176" fontId="16" fillId="0" borderId="58" xfId="0" applyNumberFormat="1" applyFont="1" applyBorder="1" applyAlignment="1">
      <alignment horizontal="center" vertical="center" shrinkToFit="1"/>
    </xf>
    <xf numFmtId="176" fontId="16" fillId="0" borderId="0" xfId="0" applyNumberFormat="1" applyFont="1" applyAlignment="1">
      <alignment horizontal="center" vertical="center" shrinkToFit="1"/>
    </xf>
    <xf numFmtId="176" fontId="16" fillId="0" borderId="1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59" xfId="0" applyNumberFormat="1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176" fontId="16" fillId="0" borderId="21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176" fontId="16" fillId="0" borderId="64" xfId="0" applyNumberFormat="1" applyFont="1" applyBorder="1" applyAlignment="1">
      <alignment horizontal="center" vertical="center"/>
    </xf>
    <xf numFmtId="176" fontId="16" fillId="0" borderId="37" xfId="0" applyNumberFormat="1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 shrinkToFit="1"/>
    </xf>
    <xf numFmtId="176" fontId="25" fillId="0" borderId="5" xfId="0" applyNumberFormat="1" applyFont="1" applyBorder="1" applyAlignment="1">
      <alignment horizontal="center" vertical="center" shrinkToFit="1"/>
    </xf>
    <xf numFmtId="176" fontId="25" fillId="0" borderId="2" xfId="0" applyNumberFormat="1" applyFont="1" applyBorder="1" applyAlignment="1">
      <alignment horizontal="center" vertical="center" shrinkToFit="1"/>
    </xf>
    <xf numFmtId="176" fontId="25" fillId="0" borderId="58" xfId="0" applyNumberFormat="1" applyFont="1" applyBorder="1" applyAlignment="1">
      <alignment horizontal="center" vertical="center" shrinkToFit="1"/>
    </xf>
    <xf numFmtId="176" fontId="25" fillId="0" borderId="0" xfId="0" applyNumberFormat="1" applyFont="1" applyAlignment="1">
      <alignment horizontal="center" vertical="center" shrinkToFit="1"/>
    </xf>
    <xf numFmtId="176" fontId="25" fillId="0" borderId="18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top" wrapText="1" shrinkToFit="1"/>
    </xf>
    <xf numFmtId="0" fontId="16" fillId="0" borderId="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44" fillId="11" borderId="1" xfId="0" applyFont="1" applyFill="1" applyBorder="1" applyAlignment="1">
      <alignment horizontal="center" vertical="center" wrapText="1"/>
    </xf>
    <xf numFmtId="0" fontId="44" fillId="11" borderId="5" xfId="0" applyFont="1" applyFill="1" applyBorder="1" applyAlignment="1">
      <alignment horizontal="center" vertical="center"/>
    </xf>
    <xf numFmtId="0" fontId="44" fillId="11" borderId="2" xfId="0" applyFont="1" applyFill="1" applyBorder="1" applyAlignment="1">
      <alignment horizontal="center" vertical="center"/>
    </xf>
    <xf numFmtId="0" fontId="44" fillId="11" borderId="59" xfId="0" applyFont="1" applyFill="1" applyBorder="1" applyAlignment="1">
      <alignment horizontal="center" vertical="center"/>
    </xf>
    <xf numFmtId="0" fontId="44" fillId="11" borderId="20" xfId="0" applyFont="1" applyFill="1" applyBorder="1" applyAlignment="1">
      <alignment horizontal="center" vertical="center"/>
    </xf>
    <xf numFmtId="0" fontId="44" fillId="11" borderId="21" xfId="0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4" xfId="0" applyFont="1" applyBorder="1" applyAlignment="1" applyProtection="1">
      <alignment horizontal="center" vertical="center"/>
      <protection locked="0"/>
    </xf>
    <xf numFmtId="0" fontId="16" fillId="0" borderId="5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6" fillId="0" borderId="6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4" xfId="0" applyFont="1" applyBorder="1" applyAlignment="1" applyProtection="1">
      <alignment horizontal="center" vertical="center" shrinkToFit="1"/>
      <protection locked="0"/>
    </xf>
    <xf numFmtId="0" fontId="16" fillId="0" borderId="62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shrinkToFit="1"/>
    </xf>
    <xf numFmtId="176" fontId="16" fillId="0" borderId="0" xfId="0" applyNumberFormat="1" applyFont="1" applyAlignment="1">
      <alignment horizontal="center" vertical="top" shrinkToFit="1"/>
    </xf>
    <xf numFmtId="0" fontId="16" fillId="0" borderId="0" xfId="0" applyFont="1" applyAlignment="1">
      <alignment vertical="top" wrapText="1" shrinkToFit="1"/>
    </xf>
    <xf numFmtId="0" fontId="2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center" vertical="top" shrinkToFit="1"/>
      <protection locked="0"/>
    </xf>
    <xf numFmtId="0" fontId="28" fillId="0" borderId="0" xfId="0" applyFont="1" applyAlignment="1">
      <alignment horizontal="left" vertical="center" shrinkToFit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25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62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176" fontId="16" fillId="0" borderId="30" xfId="0" applyNumberFormat="1" applyFont="1" applyBorder="1" applyAlignment="1">
      <alignment horizontal="center" vertical="center" shrinkToFit="1"/>
    </xf>
    <xf numFmtId="176" fontId="16" fillId="0" borderId="86" xfId="0" applyNumberFormat="1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60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176" fontId="25" fillId="0" borderId="44" xfId="0" applyNumberFormat="1" applyFont="1" applyBorder="1" applyAlignment="1">
      <alignment horizontal="center" vertical="center" shrinkToFit="1"/>
    </xf>
    <xf numFmtId="176" fontId="25" fillId="0" borderId="82" xfId="0" applyNumberFormat="1" applyFont="1" applyBorder="1" applyAlignment="1">
      <alignment horizontal="center" vertical="center" shrinkToFit="1"/>
    </xf>
    <xf numFmtId="176" fontId="25" fillId="0" borderId="61" xfId="0" applyNumberFormat="1" applyFont="1" applyBorder="1" applyAlignment="1">
      <alignment horizontal="center" vertical="center" shrinkToFit="1"/>
    </xf>
    <xf numFmtId="176" fontId="25" fillId="0" borderId="87" xfId="0" applyNumberFormat="1" applyFont="1" applyBorder="1" applyAlignment="1">
      <alignment horizontal="center" vertical="center" shrinkToFit="1"/>
    </xf>
    <xf numFmtId="176" fontId="25" fillId="0" borderId="62" xfId="0" applyNumberFormat="1" applyFont="1" applyBorder="1" applyAlignment="1">
      <alignment horizontal="center" vertical="center" shrinkToFit="1"/>
    </xf>
    <xf numFmtId="176" fontId="25" fillId="0" borderId="83" xfId="0" applyNumberFormat="1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center"/>
    </xf>
    <xf numFmtId="0" fontId="16" fillId="0" borderId="82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87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83" xfId="0" applyFont="1" applyBorder="1" applyAlignment="1">
      <alignment horizontal="center"/>
    </xf>
    <xf numFmtId="0" fontId="16" fillId="0" borderId="44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</cellXfs>
  <cellStyles count="4">
    <cellStyle name="ハイパーリンク 2" xfId="3" xr:uid="{EAFFA94F-E3C7-458C-8DA2-CCB0B0E87C6C}"/>
    <cellStyle name="標準" xfId="0" builtinId="0"/>
    <cellStyle name="標準 2" xfId="1" xr:uid="{00000000-0005-0000-0000-000001000000}"/>
    <cellStyle name="標準 3" xfId="2" xr:uid="{7B4020A2-4FE1-426D-A3A9-CF5C10DF2774}"/>
  </cellStyles>
  <dxfs count="4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vertical/>
        <horizontal/>
      </border>
    </dxf>
    <dxf>
      <font>
        <color rgb="FFFF0000"/>
      </font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border>
        <left style="hair">
          <color indexed="64"/>
        </left>
        <right style="hair">
          <color indexed="64"/>
        </right>
      </border>
    </dxf>
    <dxf>
      <fill>
        <patternFill patternType="none">
          <bgColor auto="1"/>
        </patternFill>
      </fill>
      <border>
        <right style="hair">
          <color auto="1"/>
        </right>
      </border>
    </dxf>
  </dxfs>
  <tableStyles count="0" defaultTableStyle="TableStyleMedium2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1512;&#21516;&#9314;!A1"/><Relationship Id="rId2" Type="http://schemas.openxmlformats.org/officeDocument/2006/relationships/hyperlink" Target="#&#21512;&#21516;&#9313;!A1"/><Relationship Id="rId1" Type="http://schemas.openxmlformats.org/officeDocument/2006/relationships/hyperlink" Target="#&#30003;&#36796;&#26360;&#36012;&#20219;&#32773;&#20837;&#21147;&#12471;&#12540;&#12488;!A1"/><Relationship Id="rId5" Type="http://schemas.openxmlformats.org/officeDocument/2006/relationships/hyperlink" Target="#&#21512;&#21516;&#9316;!A1"/><Relationship Id="rId4" Type="http://schemas.openxmlformats.org/officeDocument/2006/relationships/hyperlink" Target="#&#21512;&#21516;&#931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471054</xdr:colOff>
      <xdr:row>6</xdr:row>
      <xdr:rowOff>41563</xdr:rowOff>
    </xdr:from>
    <xdr:to>
      <xdr:col>10</xdr:col>
      <xdr:colOff>325581</xdr:colOff>
      <xdr:row>9</xdr:row>
      <xdr:rowOff>69273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E9528C-8CD4-DAB1-6912-BBA54651DA59}"/>
            </a:ext>
          </a:extLst>
        </xdr:cNvPr>
        <xdr:cNvSpPr/>
      </xdr:nvSpPr>
      <xdr:spPr>
        <a:xfrm>
          <a:off x="2937163" y="1856508"/>
          <a:ext cx="3553691" cy="526474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0">
              <a:solidFill>
                <a:sysClr val="windowText" lastClr="00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申込み責任者所属校</a:t>
          </a:r>
        </a:p>
      </xdr:txBody>
    </xdr:sp>
    <xdr:clientData/>
  </xdr:twoCellAnchor>
  <xdr:twoCellAnchor>
    <xdr:from>
      <xdr:col>0</xdr:col>
      <xdr:colOff>581892</xdr:colOff>
      <xdr:row>11</xdr:row>
      <xdr:rowOff>48490</xdr:rowOff>
    </xdr:from>
    <xdr:to>
      <xdr:col>4</xdr:col>
      <xdr:colOff>41565</xdr:colOff>
      <xdr:row>14</xdr:row>
      <xdr:rowOff>76200</xdr:rowOff>
    </xdr:to>
    <xdr:sp macro="" textlink="">
      <xdr:nvSpPr>
        <xdr:cNvPr id="3" name="四角形: 角を丸くする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8BCD67-0454-4D7F-8368-19AF2601DEDF}"/>
            </a:ext>
          </a:extLst>
        </xdr:cNvPr>
        <xdr:cNvSpPr/>
      </xdr:nvSpPr>
      <xdr:spPr>
        <a:xfrm>
          <a:off x="581892" y="2687781"/>
          <a:ext cx="1925782" cy="526474"/>
        </a:xfrm>
        <a:prstGeom prst="roundRect">
          <a:avLst/>
        </a:prstGeom>
        <a:solidFill>
          <a:srgbClr val="FF99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0">
              <a:solidFill>
                <a:sysClr val="windowText" lastClr="00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合同２校目</a:t>
          </a:r>
        </a:p>
      </xdr:txBody>
    </xdr:sp>
    <xdr:clientData/>
  </xdr:twoCellAnchor>
  <xdr:twoCellAnchor>
    <xdr:from>
      <xdr:col>4</xdr:col>
      <xdr:colOff>235529</xdr:colOff>
      <xdr:row>11</xdr:row>
      <xdr:rowOff>48490</xdr:rowOff>
    </xdr:from>
    <xdr:to>
      <xdr:col>7</xdr:col>
      <xdr:colOff>311729</xdr:colOff>
      <xdr:row>14</xdr:row>
      <xdr:rowOff>76200</xdr:rowOff>
    </xdr:to>
    <xdr:sp macro="" textlink="">
      <xdr:nvSpPr>
        <xdr:cNvPr id="4" name="四角形: 角を丸くする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3CA608-6EBE-4B0C-937C-317A7DC8B313}"/>
            </a:ext>
          </a:extLst>
        </xdr:cNvPr>
        <xdr:cNvSpPr/>
      </xdr:nvSpPr>
      <xdr:spPr>
        <a:xfrm>
          <a:off x="2701638" y="2687781"/>
          <a:ext cx="1925782" cy="526474"/>
        </a:xfrm>
        <a:prstGeom prst="roundRect">
          <a:avLst/>
        </a:prstGeom>
        <a:solidFill>
          <a:srgbClr val="FF99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0">
              <a:solidFill>
                <a:sysClr val="windowText" lastClr="00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合同３校目</a:t>
          </a:r>
        </a:p>
      </xdr:txBody>
    </xdr:sp>
    <xdr:clientData/>
  </xdr:twoCellAnchor>
  <xdr:twoCellAnchor>
    <xdr:from>
      <xdr:col>7</xdr:col>
      <xdr:colOff>498765</xdr:colOff>
      <xdr:row>11</xdr:row>
      <xdr:rowOff>55417</xdr:rowOff>
    </xdr:from>
    <xdr:to>
      <xdr:col>10</xdr:col>
      <xdr:colOff>574965</xdr:colOff>
      <xdr:row>14</xdr:row>
      <xdr:rowOff>83127</xdr:rowOff>
    </xdr:to>
    <xdr:sp macro="" textlink="">
      <xdr:nvSpPr>
        <xdr:cNvPr id="5" name="四角形: 角を丸くする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C675510-234E-4A2D-838F-460E5341C4DF}"/>
            </a:ext>
          </a:extLst>
        </xdr:cNvPr>
        <xdr:cNvSpPr/>
      </xdr:nvSpPr>
      <xdr:spPr>
        <a:xfrm>
          <a:off x="4814456" y="2694708"/>
          <a:ext cx="1925782" cy="526474"/>
        </a:xfrm>
        <a:prstGeom prst="roundRect">
          <a:avLst/>
        </a:prstGeom>
        <a:solidFill>
          <a:srgbClr val="FF99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0">
              <a:solidFill>
                <a:sysClr val="windowText" lastClr="00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合同４校目</a:t>
          </a:r>
        </a:p>
      </xdr:txBody>
    </xdr:sp>
    <xdr:clientData/>
  </xdr:twoCellAnchor>
  <xdr:twoCellAnchor>
    <xdr:from>
      <xdr:col>11</xdr:col>
      <xdr:colOff>166256</xdr:colOff>
      <xdr:row>11</xdr:row>
      <xdr:rowOff>62345</xdr:rowOff>
    </xdr:from>
    <xdr:to>
      <xdr:col>14</xdr:col>
      <xdr:colOff>242456</xdr:colOff>
      <xdr:row>14</xdr:row>
      <xdr:rowOff>90055</xdr:rowOff>
    </xdr:to>
    <xdr:sp macro="" textlink="">
      <xdr:nvSpPr>
        <xdr:cNvPr id="6" name="四角形: 角を丸くする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4008C7E-ECE8-4574-B7C7-F3F391A88971}"/>
            </a:ext>
          </a:extLst>
        </xdr:cNvPr>
        <xdr:cNvSpPr/>
      </xdr:nvSpPr>
      <xdr:spPr>
        <a:xfrm>
          <a:off x="6948056" y="2701636"/>
          <a:ext cx="1925782" cy="526474"/>
        </a:xfrm>
        <a:prstGeom prst="roundRect">
          <a:avLst/>
        </a:prstGeom>
        <a:solidFill>
          <a:srgbClr val="FF99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0">
              <a:solidFill>
                <a:sysClr val="windowText" lastClr="00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合同５校目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8832</xdr:colOff>
      <xdr:row>9</xdr:row>
      <xdr:rowOff>122356</xdr:rowOff>
    </xdr:from>
    <xdr:to>
      <xdr:col>59</xdr:col>
      <xdr:colOff>105076</xdr:colOff>
      <xdr:row>18</xdr:row>
      <xdr:rowOff>28159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09632" y="1923447"/>
          <a:ext cx="2603917" cy="1402094"/>
        </a:xfrm>
        <a:prstGeom prst="leftArrowCallout">
          <a:avLst>
            <a:gd name="adj1" fmla="val 11485"/>
            <a:gd name="adj2" fmla="val 13401"/>
            <a:gd name="adj3" fmla="val 12654"/>
            <a:gd name="adj4" fmla="val 80602"/>
          </a:avLst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参加人員数と補助員数は、</a:t>
          </a:r>
          <a:endParaRPr kumimoji="1" lang="en-US" altLang="ja-JP" sz="1100"/>
        </a:p>
        <a:p>
          <a:pPr algn="l"/>
          <a:r>
            <a:rPr kumimoji="1" lang="ja-JP" altLang="en-US" sz="1100"/>
            <a:t>参加者名簿シートの入力内容を集計して自動表示されます。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運搬補助員の定員２０名を超える場合、</a:t>
          </a:r>
          <a:r>
            <a:rPr kumimoji="1" lang="ja-JP" altLang="en-US" sz="1100" b="1">
              <a:solidFill>
                <a:srgbClr val="FF0000"/>
              </a:solidFill>
            </a:rPr>
            <a:t>赤</a:t>
          </a:r>
          <a:r>
            <a:rPr kumimoji="1" lang="ja-JP" altLang="en-US" sz="1100"/>
            <a:t>で表示されます。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その場合は、参加者名簿シート</a:t>
          </a:r>
          <a:endParaRPr kumimoji="1" lang="en-US" altLang="ja-JP" sz="1100"/>
        </a:p>
        <a:p>
          <a:pPr algn="l"/>
          <a:r>
            <a:rPr kumimoji="1" lang="ja-JP" altLang="en-US" sz="1100"/>
            <a:t>の入力内容を見直してください。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161925</xdr:colOff>
      <xdr:row>19</xdr:row>
      <xdr:rowOff>0</xdr:rowOff>
    </xdr:from>
    <xdr:to>
      <xdr:col>37</xdr:col>
      <xdr:colOff>0</xdr:colOff>
      <xdr:row>33</xdr:row>
      <xdr:rowOff>9525</xdr:rowOff>
    </xdr:to>
    <xdr:grpSp>
      <xdr:nvGrpSpPr>
        <xdr:cNvPr id="11658" name="グループ化 127">
          <a:extLst>
            <a:ext uri="{FF2B5EF4-FFF2-40B4-BE49-F238E27FC236}">
              <a16:creationId xmlns:a16="http://schemas.microsoft.com/office/drawing/2014/main" id="{00000000-0008-0000-0300-00008A2D0000}"/>
            </a:ext>
          </a:extLst>
        </xdr:cNvPr>
        <xdr:cNvGrpSpPr>
          <a:grpSpLocks/>
        </xdr:cNvGrpSpPr>
      </xdr:nvGrpSpPr>
      <xdr:grpSpPr bwMode="auto">
        <a:xfrm>
          <a:off x="3451225" y="3255818"/>
          <a:ext cx="2102139" cy="2353252"/>
          <a:chOff x="8480093" y="1899184"/>
          <a:chExt cx="8318543" cy="8318546"/>
        </a:xfrm>
      </xdr:grpSpPr>
      <xdr:grpSp>
        <xdr:nvGrpSpPr>
          <xdr:cNvPr id="11701" name="グループ化 128">
            <a:extLst>
              <a:ext uri="{FF2B5EF4-FFF2-40B4-BE49-F238E27FC236}">
                <a16:creationId xmlns:a16="http://schemas.microsoft.com/office/drawing/2014/main" id="{00000000-0008-0000-0300-0000B52D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166" name="正方形/長方形 165">
              <a:extLst>
                <a:ext uri="{FF2B5EF4-FFF2-40B4-BE49-F238E27FC236}">
                  <a16:creationId xmlns:a16="http://schemas.microsoft.com/office/drawing/2014/main" id="{00000000-0008-0000-0300-0000A6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67" name="直線コネクタ 166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CxnSpPr>
              <a:stCxn id="166" idx="0"/>
              <a:endCxn id="166" idx="2"/>
            </xdr:cNvCxnSpPr>
          </xdr:nvCxnSpPr>
          <xdr:spPr>
            <a:xfrm>
              <a:off x="9754738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8" name="直線コネクタ 167">
              <a:extLst>
                <a:ext uri="{FF2B5EF4-FFF2-40B4-BE49-F238E27FC236}">
                  <a16:creationId xmlns:a16="http://schemas.microsoft.com/office/drawing/2014/main" id="{00000000-0008-0000-0300-0000A8000000}"/>
                </a:ext>
              </a:extLst>
            </xdr:cNvPr>
            <xdr:cNvCxnSpPr>
              <a:stCxn id="166" idx="1"/>
              <a:endCxn id="166" idx="3"/>
            </xdr:cNvCxnSpPr>
          </xdr:nvCxnSpPr>
          <xdr:spPr>
            <a:xfrm>
              <a:off x="8235602" y="3367384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69" name="正方形/長方形 168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SpPr/>
          </xdr:nvSpPr>
          <xdr:spPr>
            <a:xfrm>
              <a:off x="8737993" y="2350640"/>
              <a:ext cx="2021527" cy="2021528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CxnSpPr/>
        </xdr:nvCxnSpPr>
        <xdr:spPr>
          <a:xfrm>
            <a:off x="9861037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00000000-0008-0000-0300-000083000000}"/>
              </a:ext>
            </a:extLst>
          </xdr:cNvPr>
          <xdr:cNvCxnSpPr/>
        </xdr:nvCxnSpPr>
        <xdr:spPr>
          <a:xfrm>
            <a:off x="11241981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00000000-0008-0000-0300-000084000000}"/>
              </a:ext>
            </a:extLst>
          </xdr:cNvPr>
          <xdr:cNvCxnSpPr/>
        </xdr:nvCxnSpPr>
        <xdr:spPr>
          <a:xfrm>
            <a:off x="11241981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3" name="直線コネクタ 132">
            <a:extLst>
              <a:ext uri="{FF2B5EF4-FFF2-40B4-BE49-F238E27FC236}">
                <a16:creationId xmlns:a16="http://schemas.microsoft.com/office/drawing/2014/main" id="{00000000-0008-0000-0300-000085000000}"/>
              </a:ext>
            </a:extLst>
          </xdr:cNvPr>
          <xdr:cNvCxnSpPr/>
        </xdr:nvCxnSpPr>
        <xdr:spPr>
          <a:xfrm>
            <a:off x="8480093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4" name="直線コネクタ 133">
            <a:extLst>
              <a:ext uri="{FF2B5EF4-FFF2-40B4-BE49-F238E27FC236}">
                <a16:creationId xmlns:a16="http://schemas.microsoft.com/office/drawing/2014/main" id="{00000000-0008-0000-0300-000086000000}"/>
              </a:ext>
            </a:extLst>
          </xdr:cNvPr>
          <xdr:cNvCxnSpPr/>
        </xdr:nvCxnSpPr>
        <xdr:spPr>
          <a:xfrm>
            <a:off x="8480093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5" name="直線コネクタ 134">
            <a:extLst>
              <a:ext uri="{FF2B5EF4-FFF2-40B4-BE49-F238E27FC236}">
                <a16:creationId xmlns:a16="http://schemas.microsoft.com/office/drawing/2014/main" id="{00000000-0008-0000-0300-000087000000}"/>
              </a:ext>
            </a:extLst>
          </xdr:cNvPr>
          <xdr:cNvCxnSpPr/>
        </xdr:nvCxnSpPr>
        <xdr:spPr>
          <a:xfrm>
            <a:off x="9696639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00000000-0008-0000-0300-000088000000}"/>
              </a:ext>
            </a:extLst>
          </xdr:cNvPr>
          <xdr:cNvCxnSpPr/>
        </xdr:nvCxnSpPr>
        <xdr:spPr>
          <a:xfrm>
            <a:off x="11077583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0300-000089000000}"/>
              </a:ext>
            </a:extLst>
          </xdr:cNvPr>
          <xdr:cNvCxnSpPr/>
        </xdr:nvCxnSpPr>
        <xdr:spPr>
          <a:xfrm>
            <a:off x="11241981" y="4496675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8" name="直線コネクタ 137">
            <a:extLst>
              <a:ext uri="{FF2B5EF4-FFF2-40B4-BE49-F238E27FC236}">
                <a16:creationId xmlns:a16="http://schemas.microsoft.com/office/drawing/2014/main" id="{00000000-0008-0000-0300-00008A000000}"/>
              </a:ext>
            </a:extLst>
          </xdr:cNvPr>
          <xdr:cNvCxnSpPr/>
        </xdr:nvCxnSpPr>
        <xdr:spPr>
          <a:xfrm>
            <a:off x="13839471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9" name="直線コネクタ 138">
            <a:extLst>
              <a:ext uri="{FF2B5EF4-FFF2-40B4-BE49-F238E27FC236}">
                <a16:creationId xmlns:a16="http://schemas.microsoft.com/office/drawing/2014/main" id="{00000000-0008-0000-0300-00008B000000}"/>
              </a:ext>
            </a:extLst>
          </xdr:cNvPr>
          <xdr:cNvCxnSpPr/>
        </xdr:nvCxnSpPr>
        <xdr:spPr>
          <a:xfrm>
            <a:off x="14036748" y="4496675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" name="直線コネクタ 139">
            <a:extLst>
              <a:ext uri="{FF2B5EF4-FFF2-40B4-BE49-F238E27FC236}">
                <a16:creationId xmlns:a16="http://schemas.microsoft.com/office/drawing/2014/main" id="{00000000-0008-0000-0300-00008C000000}"/>
              </a:ext>
            </a:extLst>
          </xdr:cNvPr>
          <xdr:cNvCxnSpPr/>
        </xdr:nvCxnSpPr>
        <xdr:spPr>
          <a:xfrm>
            <a:off x="15253294" y="4661073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1" name="直線コネクタ 140">
            <a:extLst>
              <a:ext uri="{FF2B5EF4-FFF2-40B4-BE49-F238E27FC236}">
                <a16:creationId xmlns:a16="http://schemas.microsoft.com/office/drawing/2014/main" id="{00000000-0008-0000-0300-00008D000000}"/>
              </a:ext>
            </a:extLst>
          </xdr:cNvPr>
          <xdr:cNvCxnSpPr/>
        </xdr:nvCxnSpPr>
        <xdr:spPr>
          <a:xfrm>
            <a:off x="16634238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2" name="直線コネクタ 141">
            <a:extLst>
              <a:ext uri="{FF2B5EF4-FFF2-40B4-BE49-F238E27FC236}">
                <a16:creationId xmlns:a16="http://schemas.microsoft.com/office/drawing/2014/main" id="{00000000-0008-0000-0300-00008E000000}"/>
              </a:ext>
            </a:extLst>
          </xdr:cNvPr>
          <xdr:cNvCxnSpPr/>
        </xdr:nvCxnSpPr>
        <xdr:spPr>
          <a:xfrm>
            <a:off x="16634238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3" name="直線コネクタ 142">
            <a:extLst>
              <a:ext uri="{FF2B5EF4-FFF2-40B4-BE49-F238E27FC236}">
                <a16:creationId xmlns:a16="http://schemas.microsoft.com/office/drawing/2014/main" id="{00000000-0008-0000-0300-00008F000000}"/>
              </a:ext>
            </a:extLst>
          </xdr:cNvPr>
          <xdr:cNvCxnSpPr/>
        </xdr:nvCxnSpPr>
        <xdr:spPr>
          <a:xfrm>
            <a:off x="14036748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id="{00000000-0008-0000-0300-000090000000}"/>
              </a:ext>
            </a:extLst>
          </xdr:cNvPr>
          <xdr:cNvCxnSpPr/>
        </xdr:nvCxnSpPr>
        <xdr:spPr>
          <a:xfrm>
            <a:off x="14036748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id="{00000000-0008-0000-0300-000091000000}"/>
              </a:ext>
            </a:extLst>
          </xdr:cNvPr>
          <xdr:cNvCxnSpPr/>
        </xdr:nvCxnSpPr>
        <xdr:spPr>
          <a:xfrm>
            <a:off x="15417692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00000000-0008-0000-0300-000092000000}"/>
              </a:ext>
            </a:extLst>
          </xdr:cNvPr>
          <xdr:cNvCxnSpPr/>
        </xdr:nvCxnSpPr>
        <xdr:spPr>
          <a:xfrm>
            <a:off x="8480093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00000000-0008-0000-0300-000093000000}"/>
              </a:ext>
            </a:extLst>
          </xdr:cNvPr>
          <xdr:cNvCxnSpPr/>
        </xdr:nvCxnSpPr>
        <xdr:spPr>
          <a:xfrm>
            <a:off x="9696639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00000000-0008-0000-0300-000094000000}"/>
              </a:ext>
            </a:extLst>
          </xdr:cNvPr>
          <xdr:cNvCxnSpPr/>
        </xdr:nvCxnSpPr>
        <xdr:spPr>
          <a:xfrm>
            <a:off x="11077583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9" name="直線コネクタ 148">
            <a:extLst>
              <a:ext uri="{FF2B5EF4-FFF2-40B4-BE49-F238E27FC236}">
                <a16:creationId xmlns:a16="http://schemas.microsoft.com/office/drawing/2014/main" id="{00000000-0008-0000-0300-000095000000}"/>
              </a:ext>
            </a:extLst>
          </xdr:cNvPr>
          <xdr:cNvCxnSpPr/>
        </xdr:nvCxnSpPr>
        <xdr:spPr>
          <a:xfrm>
            <a:off x="11241981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0" name="直線コネクタ 149">
            <a:extLst>
              <a:ext uri="{FF2B5EF4-FFF2-40B4-BE49-F238E27FC236}">
                <a16:creationId xmlns:a16="http://schemas.microsoft.com/office/drawing/2014/main" id="{00000000-0008-0000-0300-000096000000}"/>
              </a:ext>
            </a:extLst>
          </xdr:cNvPr>
          <xdr:cNvCxnSpPr/>
        </xdr:nvCxnSpPr>
        <xdr:spPr>
          <a:xfrm>
            <a:off x="13839471" y="7422962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00000000-0008-0000-0300-000097000000}"/>
              </a:ext>
            </a:extLst>
          </xdr:cNvPr>
          <xdr:cNvCxnSpPr/>
        </xdr:nvCxnSpPr>
        <xdr:spPr>
          <a:xfrm>
            <a:off x="14036748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00000000-0008-0000-0300-000098000000}"/>
              </a:ext>
            </a:extLst>
          </xdr:cNvPr>
          <xdr:cNvCxnSpPr/>
        </xdr:nvCxnSpPr>
        <xdr:spPr>
          <a:xfrm>
            <a:off x="15253294" y="7455841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00000000-0008-0000-0300-000099000000}"/>
              </a:ext>
            </a:extLst>
          </xdr:cNvPr>
          <xdr:cNvCxnSpPr/>
        </xdr:nvCxnSpPr>
        <xdr:spPr>
          <a:xfrm>
            <a:off x="16634238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4" name="直線コネクタ 153">
            <a:extLst>
              <a:ext uri="{FF2B5EF4-FFF2-40B4-BE49-F238E27FC236}">
                <a16:creationId xmlns:a16="http://schemas.microsoft.com/office/drawing/2014/main" id="{00000000-0008-0000-0300-00009A000000}"/>
              </a:ext>
            </a:extLst>
          </xdr:cNvPr>
          <xdr:cNvCxnSpPr/>
        </xdr:nvCxnSpPr>
        <xdr:spPr>
          <a:xfrm>
            <a:off x="11241981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5" name="直線コネクタ 154">
            <a:extLst>
              <a:ext uri="{FF2B5EF4-FFF2-40B4-BE49-F238E27FC236}">
                <a16:creationId xmlns:a16="http://schemas.microsoft.com/office/drawing/2014/main" id="{00000000-0008-0000-0300-00009B000000}"/>
              </a:ext>
            </a:extLst>
          </xdr:cNvPr>
          <xdr:cNvCxnSpPr/>
        </xdr:nvCxnSpPr>
        <xdr:spPr>
          <a:xfrm>
            <a:off x="8480093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id="{00000000-0008-0000-0300-00009C000000}"/>
              </a:ext>
            </a:extLst>
          </xdr:cNvPr>
          <xdr:cNvCxnSpPr/>
        </xdr:nvCxnSpPr>
        <xdr:spPr>
          <a:xfrm>
            <a:off x="16634238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id="{00000000-0008-0000-0300-00009D000000}"/>
              </a:ext>
            </a:extLst>
          </xdr:cNvPr>
          <xdr:cNvCxnSpPr/>
        </xdr:nvCxnSpPr>
        <xdr:spPr>
          <a:xfrm>
            <a:off x="14036748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00000000-0008-0000-0300-00009E000000}"/>
              </a:ext>
            </a:extLst>
          </xdr:cNvPr>
          <xdr:cNvCxnSpPr/>
        </xdr:nvCxnSpPr>
        <xdr:spPr>
          <a:xfrm>
            <a:off x="9861037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9" name="直線コネクタ 158">
            <a:extLst>
              <a:ext uri="{FF2B5EF4-FFF2-40B4-BE49-F238E27FC236}">
                <a16:creationId xmlns:a16="http://schemas.microsoft.com/office/drawing/2014/main" id="{00000000-0008-0000-0300-00009F000000}"/>
              </a:ext>
            </a:extLst>
          </xdr:cNvPr>
          <xdr:cNvCxnSpPr/>
        </xdr:nvCxnSpPr>
        <xdr:spPr>
          <a:xfrm>
            <a:off x="11241981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id="{00000000-0008-0000-0300-0000A0000000}"/>
              </a:ext>
            </a:extLst>
          </xdr:cNvPr>
          <xdr:cNvCxnSpPr/>
        </xdr:nvCxnSpPr>
        <xdr:spPr>
          <a:xfrm>
            <a:off x="14036748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1" name="直線コネクタ 160">
            <a:extLst>
              <a:ext uri="{FF2B5EF4-FFF2-40B4-BE49-F238E27FC236}">
                <a16:creationId xmlns:a16="http://schemas.microsoft.com/office/drawing/2014/main" id="{00000000-0008-0000-0300-0000A1000000}"/>
              </a:ext>
            </a:extLst>
          </xdr:cNvPr>
          <xdr:cNvCxnSpPr/>
        </xdr:nvCxnSpPr>
        <xdr:spPr>
          <a:xfrm>
            <a:off x="15417692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2" name="直線コネクタ 161">
            <a:extLst>
              <a:ext uri="{FF2B5EF4-FFF2-40B4-BE49-F238E27FC236}">
                <a16:creationId xmlns:a16="http://schemas.microsoft.com/office/drawing/2014/main" id="{00000000-0008-0000-0300-0000A2000000}"/>
              </a:ext>
            </a:extLst>
          </xdr:cNvPr>
          <xdr:cNvCxnSpPr/>
        </xdr:nvCxnSpPr>
        <xdr:spPr>
          <a:xfrm flipH="1">
            <a:off x="12458527" y="5877619"/>
            <a:ext cx="19727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00000000-0008-0000-0300-0000A3000000}"/>
              </a:ext>
            </a:extLst>
          </xdr:cNvPr>
          <xdr:cNvCxnSpPr/>
        </xdr:nvCxnSpPr>
        <xdr:spPr>
          <a:xfrm flipH="1">
            <a:off x="12655804" y="6074897"/>
            <a:ext cx="16439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00000000-0008-0000-0300-0000A4000000}"/>
              </a:ext>
            </a:extLst>
          </xdr:cNvPr>
          <xdr:cNvCxnSpPr/>
        </xdr:nvCxnSpPr>
        <xdr:spPr>
          <a:xfrm>
            <a:off x="12655804" y="5877619"/>
            <a:ext cx="16439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00000000-0008-0000-0300-0000A5000000}"/>
              </a:ext>
            </a:extLst>
          </xdr:cNvPr>
          <xdr:cNvCxnSpPr/>
        </xdr:nvCxnSpPr>
        <xdr:spPr>
          <a:xfrm>
            <a:off x="12458527" y="6074897"/>
            <a:ext cx="19727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161925</xdr:colOff>
      <xdr:row>41</xdr:row>
      <xdr:rowOff>0</xdr:rowOff>
    </xdr:from>
    <xdr:to>
      <xdr:col>37</xdr:col>
      <xdr:colOff>0</xdr:colOff>
      <xdr:row>55</xdr:row>
      <xdr:rowOff>9525</xdr:rowOff>
    </xdr:to>
    <xdr:grpSp>
      <xdr:nvGrpSpPr>
        <xdr:cNvPr id="11659" name="グループ化 169">
          <a:extLst>
            <a:ext uri="{FF2B5EF4-FFF2-40B4-BE49-F238E27FC236}">
              <a16:creationId xmlns:a16="http://schemas.microsoft.com/office/drawing/2014/main" id="{00000000-0008-0000-0300-00008B2D0000}"/>
            </a:ext>
          </a:extLst>
        </xdr:cNvPr>
        <xdr:cNvGrpSpPr>
          <a:grpSpLocks/>
        </xdr:cNvGrpSpPr>
      </xdr:nvGrpSpPr>
      <xdr:grpSpPr bwMode="auto">
        <a:xfrm>
          <a:off x="3451225" y="6811818"/>
          <a:ext cx="2102139" cy="2353252"/>
          <a:chOff x="8480093" y="1899184"/>
          <a:chExt cx="8318543" cy="8318546"/>
        </a:xfrm>
      </xdr:grpSpPr>
      <xdr:grpSp>
        <xdr:nvGrpSpPr>
          <xdr:cNvPr id="11660" name="グループ化 170">
            <a:extLst>
              <a:ext uri="{FF2B5EF4-FFF2-40B4-BE49-F238E27FC236}">
                <a16:creationId xmlns:a16="http://schemas.microsoft.com/office/drawing/2014/main" id="{00000000-0008-0000-0300-00008C2D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208" name="正方形/長方形 207">
              <a:extLst>
                <a:ext uri="{FF2B5EF4-FFF2-40B4-BE49-F238E27FC236}">
                  <a16:creationId xmlns:a16="http://schemas.microsoft.com/office/drawing/2014/main" id="{00000000-0008-0000-0300-0000D0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209" name="直線コネクタ 208">
              <a:extLst>
                <a:ext uri="{FF2B5EF4-FFF2-40B4-BE49-F238E27FC236}">
                  <a16:creationId xmlns:a16="http://schemas.microsoft.com/office/drawing/2014/main" id="{00000000-0008-0000-0300-0000D1000000}"/>
                </a:ext>
              </a:extLst>
            </xdr:cNvPr>
            <xdr:cNvCxnSpPr>
              <a:stCxn id="208" idx="0"/>
              <a:endCxn id="208" idx="2"/>
            </xdr:cNvCxnSpPr>
          </xdr:nvCxnSpPr>
          <xdr:spPr>
            <a:xfrm>
              <a:off x="9754738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10" name="直線コネクタ 209">
              <a:extLst>
                <a:ext uri="{FF2B5EF4-FFF2-40B4-BE49-F238E27FC236}">
                  <a16:creationId xmlns:a16="http://schemas.microsoft.com/office/drawing/2014/main" id="{00000000-0008-0000-0300-0000D2000000}"/>
                </a:ext>
              </a:extLst>
            </xdr:cNvPr>
            <xdr:cNvCxnSpPr>
              <a:stCxn id="208" idx="1"/>
              <a:endCxn id="208" idx="3"/>
            </xdr:cNvCxnSpPr>
          </xdr:nvCxnSpPr>
          <xdr:spPr>
            <a:xfrm>
              <a:off x="8235602" y="3367384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211" name="正方形/長方形 210">
              <a:extLst>
                <a:ext uri="{FF2B5EF4-FFF2-40B4-BE49-F238E27FC236}">
                  <a16:creationId xmlns:a16="http://schemas.microsoft.com/office/drawing/2014/main" id="{00000000-0008-0000-0300-0000D3000000}"/>
                </a:ext>
              </a:extLst>
            </xdr:cNvPr>
            <xdr:cNvSpPr/>
          </xdr:nvSpPr>
          <xdr:spPr>
            <a:xfrm>
              <a:off x="8737993" y="2350640"/>
              <a:ext cx="2021527" cy="2021528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172" name="直線コネクタ 171">
            <a:extLst>
              <a:ext uri="{FF2B5EF4-FFF2-40B4-BE49-F238E27FC236}">
                <a16:creationId xmlns:a16="http://schemas.microsoft.com/office/drawing/2014/main" id="{00000000-0008-0000-0300-0000AC000000}"/>
              </a:ext>
            </a:extLst>
          </xdr:cNvPr>
          <xdr:cNvCxnSpPr/>
        </xdr:nvCxnSpPr>
        <xdr:spPr>
          <a:xfrm>
            <a:off x="9861037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id="{00000000-0008-0000-0300-0000AD000000}"/>
              </a:ext>
            </a:extLst>
          </xdr:cNvPr>
          <xdr:cNvCxnSpPr/>
        </xdr:nvCxnSpPr>
        <xdr:spPr>
          <a:xfrm>
            <a:off x="11241981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4" name="直線コネクタ 173">
            <a:extLst>
              <a:ext uri="{FF2B5EF4-FFF2-40B4-BE49-F238E27FC236}">
                <a16:creationId xmlns:a16="http://schemas.microsoft.com/office/drawing/2014/main" id="{00000000-0008-0000-0300-0000AE000000}"/>
              </a:ext>
            </a:extLst>
          </xdr:cNvPr>
          <xdr:cNvCxnSpPr/>
        </xdr:nvCxnSpPr>
        <xdr:spPr>
          <a:xfrm>
            <a:off x="11241981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5" name="直線コネクタ 174">
            <a:extLst>
              <a:ext uri="{FF2B5EF4-FFF2-40B4-BE49-F238E27FC236}">
                <a16:creationId xmlns:a16="http://schemas.microsoft.com/office/drawing/2014/main" id="{00000000-0008-0000-0300-0000AF000000}"/>
              </a:ext>
            </a:extLst>
          </xdr:cNvPr>
          <xdr:cNvCxnSpPr/>
        </xdr:nvCxnSpPr>
        <xdr:spPr>
          <a:xfrm>
            <a:off x="8480093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6" name="直線コネクタ 175">
            <a:extLst>
              <a:ext uri="{FF2B5EF4-FFF2-40B4-BE49-F238E27FC236}">
                <a16:creationId xmlns:a16="http://schemas.microsoft.com/office/drawing/2014/main" id="{00000000-0008-0000-0300-0000B0000000}"/>
              </a:ext>
            </a:extLst>
          </xdr:cNvPr>
          <xdr:cNvCxnSpPr/>
        </xdr:nvCxnSpPr>
        <xdr:spPr>
          <a:xfrm>
            <a:off x="8480093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7" name="直線コネクタ 176">
            <a:extLst>
              <a:ext uri="{FF2B5EF4-FFF2-40B4-BE49-F238E27FC236}">
                <a16:creationId xmlns:a16="http://schemas.microsoft.com/office/drawing/2014/main" id="{00000000-0008-0000-0300-0000B1000000}"/>
              </a:ext>
            </a:extLst>
          </xdr:cNvPr>
          <xdr:cNvCxnSpPr/>
        </xdr:nvCxnSpPr>
        <xdr:spPr>
          <a:xfrm>
            <a:off x="9696639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8" name="直線コネクタ 177">
            <a:extLst>
              <a:ext uri="{FF2B5EF4-FFF2-40B4-BE49-F238E27FC236}">
                <a16:creationId xmlns:a16="http://schemas.microsoft.com/office/drawing/2014/main" id="{00000000-0008-0000-0300-0000B2000000}"/>
              </a:ext>
            </a:extLst>
          </xdr:cNvPr>
          <xdr:cNvCxnSpPr/>
        </xdr:nvCxnSpPr>
        <xdr:spPr>
          <a:xfrm>
            <a:off x="11077583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9" name="直線コネクタ 178">
            <a:extLst>
              <a:ext uri="{FF2B5EF4-FFF2-40B4-BE49-F238E27FC236}">
                <a16:creationId xmlns:a16="http://schemas.microsoft.com/office/drawing/2014/main" id="{00000000-0008-0000-0300-0000B3000000}"/>
              </a:ext>
            </a:extLst>
          </xdr:cNvPr>
          <xdr:cNvCxnSpPr/>
        </xdr:nvCxnSpPr>
        <xdr:spPr>
          <a:xfrm>
            <a:off x="11241981" y="4496675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0" name="直線コネクタ 179">
            <a:extLst>
              <a:ext uri="{FF2B5EF4-FFF2-40B4-BE49-F238E27FC236}">
                <a16:creationId xmlns:a16="http://schemas.microsoft.com/office/drawing/2014/main" id="{00000000-0008-0000-0300-0000B4000000}"/>
              </a:ext>
            </a:extLst>
          </xdr:cNvPr>
          <xdr:cNvCxnSpPr/>
        </xdr:nvCxnSpPr>
        <xdr:spPr>
          <a:xfrm>
            <a:off x="13839471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1" name="直線コネクタ 180">
            <a:extLst>
              <a:ext uri="{FF2B5EF4-FFF2-40B4-BE49-F238E27FC236}">
                <a16:creationId xmlns:a16="http://schemas.microsoft.com/office/drawing/2014/main" id="{00000000-0008-0000-0300-0000B5000000}"/>
              </a:ext>
            </a:extLst>
          </xdr:cNvPr>
          <xdr:cNvCxnSpPr/>
        </xdr:nvCxnSpPr>
        <xdr:spPr>
          <a:xfrm>
            <a:off x="14036748" y="4496675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2" name="直線コネクタ 181">
            <a:extLst>
              <a:ext uri="{FF2B5EF4-FFF2-40B4-BE49-F238E27FC236}">
                <a16:creationId xmlns:a16="http://schemas.microsoft.com/office/drawing/2014/main" id="{00000000-0008-0000-0300-0000B6000000}"/>
              </a:ext>
            </a:extLst>
          </xdr:cNvPr>
          <xdr:cNvCxnSpPr/>
        </xdr:nvCxnSpPr>
        <xdr:spPr>
          <a:xfrm>
            <a:off x="15253294" y="4661073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3" name="直線コネクタ 182">
            <a:extLst>
              <a:ext uri="{FF2B5EF4-FFF2-40B4-BE49-F238E27FC236}">
                <a16:creationId xmlns:a16="http://schemas.microsoft.com/office/drawing/2014/main" id="{00000000-0008-0000-0300-0000B7000000}"/>
              </a:ext>
            </a:extLst>
          </xdr:cNvPr>
          <xdr:cNvCxnSpPr/>
        </xdr:nvCxnSpPr>
        <xdr:spPr>
          <a:xfrm>
            <a:off x="16634238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4" name="直線コネクタ 183">
            <a:extLst>
              <a:ext uri="{FF2B5EF4-FFF2-40B4-BE49-F238E27FC236}">
                <a16:creationId xmlns:a16="http://schemas.microsoft.com/office/drawing/2014/main" id="{00000000-0008-0000-0300-0000B8000000}"/>
              </a:ext>
            </a:extLst>
          </xdr:cNvPr>
          <xdr:cNvCxnSpPr/>
        </xdr:nvCxnSpPr>
        <xdr:spPr>
          <a:xfrm>
            <a:off x="16634238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5" name="直線コネクタ 184">
            <a:extLst>
              <a:ext uri="{FF2B5EF4-FFF2-40B4-BE49-F238E27FC236}">
                <a16:creationId xmlns:a16="http://schemas.microsoft.com/office/drawing/2014/main" id="{00000000-0008-0000-0300-0000B9000000}"/>
              </a:ext>
            </a:extLst>
          </xdr:cNvPr>
          <xdr:cNvCxnSpPr/>
        </xdr:nvCxnSpPr>
        <xdr:spPr>
          <a:xfrm>
            <a:off x="14036748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6" name="直線コネクタ 185">
            <a:extLst>
              <a:ext uri="{FF2B5EF4-FFF2-40B4-BE49-F238E27FC236}">
                <a16:creationId xmlns:a16="http://schemas.microsoft.com/office/drawing/2014/main" id="{00000000-0008-0000-0300-0000BA000000}"/>
              </a:ext>
            </a:extLst>
          </xdr:cNvPr>
          <xdr:cNvCxnSpPr/>
        </xdr:nvCxnSpPr>
        <xdr:spPr>
          <a:xfrm>
            <a:off x="14036748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7" name="直線コネクタ 186">
            <a:extLst>
              <a:ext uri="{FF2B5EF4-FFF2-40B4-BE49-F238E27FC236}">
                <a16:creationId xmlns:a16="http://schemas.microsoft.com/office/drawing/2014/main" id="{00000000-0008-0000-0300-0000BB000000}"/>
              </a:ext>
            </a:extLst>
          </xdr:cNvPr>
          <xdr:cNvCxnSpPr/>
        </xdr:nvCxnSpPr>
        <xdr:spPr>
          <a:xfrm>
            <a:off x="15417692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8" name="直線コネクタ 187">
            <a:extLst>
              <a:ext uri="{FF2B5EF4-FFF2-40B4-BE49-F238E27FC236}">
                <a16:creationId xmlns:a16="http://schemas.microsoft.com/office/drawing/2014/main" id="{00000000-0008-0000-0300-0000BC000000}"/>
              </a:ext>
            </a:extLst>
          </xdr:cNvPr>
          <xdr:cNvCxnSpPr/>
        </xdr:nvCxnSpPr>
        <xdr:spPr>
          <a:xfrm>
            <a:off x="8480093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9" name="直線コネクタ 188">
            <a:extLst>
              <a:ext uri="{FF2B5EF4-FFF2-40B4-BE49-F238E27FC236}">
                <a16:creationId xmlns:a16="http://schemas.microsoft.com/office/drawing/2014/main" id="{00000000-0008-0000-0300-0000BD000000}"/>
              </a:ext>
            </a:extLst>
          </xdr:cNvPr>
          <xdr:cNvCxnSpPr/>
        </xdr:nvCxnSpPr>
        <xdr:spPr>
          <a:xfrm>
            <a:off x="9696639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0" name="直線コネクタ 189">
            <a:extLst>
              <a:ext uri="{FF2B5EF4-FFF2-40B4-BE49-F238E27FC236}">
                <a16:creationId xmlns:a16="http://schemas.microsoft.com/office/drawing/2014/main" id="{00000000-0008-0000-0300-0000BE000000}"/>
              </a:ext>
            </a:extLst>
          </xdr:cNvPr>
          <xdr:cNvCxnSpPr/>
        </xdr:nvCxnSpPr>
        <xdr:spPr>
          <a:xfrm>
            <a:off x="11077583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1" name="直線コネクタ 190">
            <a:extLst>
              <a:ext uri="{FF2B5EF4-FFF2-40B4-BE49-F238E27FC236}">
                <a16:creationId xmlns:a16="http://schemas.microsoft.com/office/drawing/2014/main" id="{00000000-0008-0000-0300-0000BF000000}"/>
              </a:ext>
            </a:extLst>
          </xdr:cNvPr>
          <xdr:cNvCxnSpPr/>
        </xdr:nvCxnSpPr>
        <xdr:spPr>
          <a:xfrm>
            <a:off x="11241981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2" name="直線コネクタ 191">
            <a:extLst>
              <a:ext uri="{FF2B5EF4-FFF2-40B4-BE49-F238E27FC236}">
                <a16:creationId xmlns:a16="http://schemas.microsoft.com/office/drawing/2014/main" id="{00000000-0008-0000-0300-0000C0000000}"/>
              </a:ext>
            </a:extLst>
          </xdr:cNvPr>
          <xdr:cNvCxnSpPr/>
        </xdr:nvCxnSpPr>
        <xdr:spPr>
          <a:xfrm>
            <a:off x="13839471" y="7422962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3" name="直線コネクタ 192">
            <a:extLst>
              <a:ext uri="{FF2B5EF4-FFF2-40B4-BE49-F238E27FC236}">
                <a16:creationId xmlns:a16="http://schemas.microsoft.com/office/drawing/2014/main" id="{00000000-0008-0000-0300-0000C1000000}"/>
              </a:ext>
            </a:extLst>
          </xdr:cNvPr>
          <xdr:cNvCxnSpPr/>
        </xdr:nvCxnSpPr>
        <xdr:spPr>
          <a:xfrm>
            <a:off x="14036748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4" name="直線コネクタ 193">
            <a:extLst>
              <a:ext uri="{FF2B5EF4-FFF2-40B4-BE49-F238E27FC236}">
                <a16:creationId xmlns:a16="http://schemas.microsoft.com/office/drawing/2014/main" id="{00000000-0008-0000-0300-0000C2000000}"/>
              </a:ext>
            </a:extLst>
          </xdr:cNvPr>
          <xdr:cNvCxnSpPr/>
        </xdr:nvCxnSpPr>
        <xdr:spPr>
          <a:xfrm>
            <a:off x="15253294" y="7455841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5" name="直線コネクタ 194">
            <a:extLst>
              <a:ext uri="{FF2B5EF4-FFF2-40B4-BE49-F238E27FC236}">
                <a16:creationId xmlns:a16="http://schemas.microsoft.com/office/drawing/2014/main" id="{00000000-0008-0000-0300-0000C3000000}"/>
              </a:ext>
            </a:extLst>
          </xdr:cNvPr>
          <xdr:cNvCxnSpPr/>
        </xdr:nvCxnSpPr>
        <xdr:spPr>
          <a:xfrm>
            <a:off x="16634238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6" name="直線コネクタ 195">
            <a:extLst>
              <a:ext uri="{FF2B5EF4-FFF2-40B4-BE49-F238E27FC236}">
                <a16:creationId xmlns:a16="http://schemas.microsoft.com/office/drawing/2014/main" id="{00000000-0008-0000-0300-0000C4000000}"/>
              </a:ext>
            </a:extLst>
          </xdr:cNvPr>
          <xdr:cNvCxnSpPr/>
        </xdr:nvCxnSpPr>
        <xdr:spPr>
          <a:xfrm>
            <a:off x="11241981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7" name="直線コネクタ 196">
            <a:extLst>
              <a:ext uri="{FF2B5EF4-FFF2-40B4-BE49-F238E27FC236}">
                <a16:creationId xmlns:a16="http://schemas.microsoft.com/office/drawing/2014/main" id="{00000000-0008-0000-0300-0000C5000000}"/>
              </a:ext>
            </a:extLst>
          </xdr:cNvPr>
          <xdr:cNvCxnSpPr/>
        </xdr:nvCxnSpPr>
        <xdr:spPr>
          <a:xfrm>
            <a:off x="8480093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8" name="直線コネクタ 197">
            <a:extLst>
              <a:ext uri="{FF2B5EF4-FFF2-40B4-BE49-F238E27FC236}">
                <a16:creationId xmlns:a16="http://schemas.microsoft.com/office/drawing/2014/main" id="{00000000-0008-0000-0300-0000C6000000}"/>
              </a:ext>
            </a:extLst>
          </xdr:cNvPr>
          <xdr:cNvCxnSpPr/>
        </xdr:nvCxnSpPr>
        <xdr:spPr>
          <a:xfrm>
            <a:off x="16634238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9" name="直線コネクタ 198">
            <a:extLst>
              <a:ext uri="{FF2B5EF4-FFF2-40B4-BE49-F238E27FC236}">
                <a16:creationId xmlns:a16="http://schemas.microsoft.com/office/drawing/2014/main" id="{00000000-0008-0000-0300-0000C7000000}"/>
              </a:ext>
            </a:extLst>
          </xdr:cNvPr>
          <xdr:cNvCxnSpPr/>
        </xdr:nvCxnSpPr>
        <xdr:spPr>
          <a:xfrm>
            <a:off x="14036748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0" name="直線コネクタ 199">
            <a:extLst>
              <a:ext uri="{FF2B5EF4-FFF2-40B4-BE49-F238E27FC236}">
                <a16:creationId xmlns:a16="http://schemas.microsoft.com/office/drawing/2014/main" id="{00000000-0008-0000-0300-0000C8000000}"/>
              </a:ext>
            </a:extLst>
          </xdr:cNvPr>
          <xdr:cNvCxnSpPr/>
        </xdr:nvCxnSpPr>
        <xdr:spPr>
          <a:xfrm>
            <a:off x="9861037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1" name="直線コネクタ 200">
            <a:extLst>
              <a:ext uri="{FF2B5EF4-FFF2-40B4-BE49-F238E27FC236}">
                <a16:creationId xmlns:a16="http://schemas.microsoft.com/office/drawing/2014/main" id="{00000000-0008-0000-0300-0000C9000000}"/>
              </a:ext>
            </a:extLst>
          </xdr:cNvPr>
          <xdr:cNvCxnSpPr/>
        </xdr:nvCxnSpPr>
        <xdr:spPr>
          <a:xfrm>
            <a:off x="11241981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2" name="直線コネクタ 201">
            <a:extLst>
              <a:ext uri="{FF2B5EF4-FFF2-40B4-BE49-F238E27FC236}">
                <a16:creationId xmlns:a16="http://schemas.microsoft.com/office/drawing/2014/main" id="{00000000-0008-0000-0300-0000CA000000}"/>
              </a:ext>
            </a:extLst>
          </xdr:cNvPr>
          <xdr:cNvCxnSpPr/>
        </xdr:nvCxnSpPr>
        <xdr:spPr>
          <a:xfrm>
            <a:off x="14036748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3" name="直線コネクタ 202">
            <a:extLst>
              <a:ext uri="{FF2B5EF4-FFF2-40B4-BE49-F238E27FC236}">
                <a16:creationId xmlns:a16="http://schemas.microsoft.com/office/drawing/2014/main" id="{00000000-0008-0000-0300-0000CB000000}"/>
              </a:ext>
            </a:extLst>
          </xdr:cNvPr>
          <xdr:cNvCxnSpPr/>
        </xdr:nvCxnSpPr>
        <xdr:spPr>
          <a:xfrm>
            <a:off x="15417692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4" name="直線コネクタ 203">
            <a:extLst>
              <a:ext uri="{FF2B5EF4-FFF2-40B4-BE49-F238E27FC236}">
                <a16:creationId xmlns:a16="http://schemas.microsoft.com/office/drawing/2014/main" id="{00000000-0008-0000-0300-0000CC000000}"/>
              </a:ext>
            </a:extLst>
          </xdr:cNvPr>
          <xdr:cNvCxnSpPr/>
        </xdr:nvCxnSpPr>
        <xdr:spPr>
          <a:xfrm flipH="1">
            <a:off x="12458527" y="5877619"/>
            <a:ext cx="19727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5" name="直線コネクタ 204">
            <a:extLst>
              <a:ext uri="{FF2B5EF4-FFF2-40B4-BE49-F238E27FC236}">
                <a16:creationId xmlns:a16="http://schemas.microsoft.com/office/drawing/2014/main" id="{00000000-0008-0000-0300-0000CD000000}"/>
              </a:ext>
            </a:extLst>
          </xdr:cNvPr>
          <xdr:cNvCxnSpPr/>
        </xdr:nvCxnSpPr>
        <xdr:spPr>
          <a:xfrm flipH="1">
            <a:off x="12655804" y="6074897"/>
            <a:ext cx="16439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6" name="直線コネクタ 205">
            <a:extLst>
              <a:ext uri="{FF2B5EF4-FFF2-40B4-BE49-F238E27FC236}">
                <a16:creationId xmlns:a16="http://schemas.microsoft.com/office/drawing/2014/main" id="{00000000-0008-0000-0300-0000CE000000}"/>
              </a:ext>
            </a:extLst>
          </xdr:cNvPr>
          <xdr:cNvCxnSpPr/>
        </xdr:nvCxnSpPr>
        <xdr:spPr>
          <a:xfrm>
            <a:off x="12655804" y="5877619"/>
            <a:ext cx="16439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7" name="直線コネクタ 206">
            <a:extLst>
              <a:ext uri="{FF2B5EF4-FFF2-40B4-BE49-F238E27FC236}">
                <a16:creationId xmlns:a16="http://schemas.microsoft.com/office/drawing/2014/main" id="{00000000-0008-0000-0300-0000CF000000}"/>
              </a:ext>
            </a:extLst>
          </xdr:cNvPr>
          <xdr:cNvCxnSpPr/>
        </xdr:nvCxnSpPr>
        <xdr:spPr>
          <a:xfrm>
            <a:off x="12458527" y="6074897"/>
            <a:ext cx="19727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161925</xdr:colOff>
      <xdr:row>23</xdr:row>
      <xdr:rowOff>0</xdr:rowOff>
    </xdr:from>
    <xdr:to>
      <xdr:col>37</xdr:col>
      <xdr:colOff>0</xdr:colOff>
      <xdr:row>37</xdr:row>
      <xdr:rowOff>9525</xdr:rowOff>
    </xdr:to>
    <xdr:grpSp>
      <xdr:nvGrpSpPr>
        <xdr:cNvPr id="12874" name="グループ化 1">
          <a:extLst>
            <a:ext uri="{FF2B5EF4-FFF2-40B4-BE49-F238E27FC236}">
              <a16:creationId xmlns:a16="http://schemas.microsoft.com/office/drawing/2014/main" id="{00000000-0008-0000-0400-00004A320000}"/>
            </a:ext>
          </a:extLst>
        </xdr:cNvPr>
        <xdr:cNvGrpSpPr>
          <a:grpSpLocks/>
        </xdr:cNvGrpSpPr>
      </xdr:nvGrpSpPr>
      <xdr:grpSpPr bwMode="auto">
        <a:xfrm>
          <a:off x="3474316" y="3988955"/>
          <a:ext cx="2102139" cy="2364797"/>
          <a:chOff x="8480093" y="1899184"/>
          <a:chExt cx="8318543" cy="8318546"/>
        </a:xfrm>
      </xdr:grpSpPr>
      <xdr:grpSp>
        <xdr:nvGrpSpPr>
          <xdr:cNvPr id="12959" name="グループ化 2">
            <a:extLst>
              <a:ext uri="{FF2B5EF4-FFF2-40B4-BE49-F238E27FC236}">
                <a16:creationId xmlns:a16="http://schemas.microsoft.com/office/drawing/2014/main" id="{00000000-0008-0000-0400-00009F32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40" name="正方形/長方形 39">
              <a:extLst>
                <a:ext uri="{FF2B5EF4-FFF2-40B4-BE49-F238E27FC236}">
                  <a16:creationId xmlns:a16="http://schemas.microsoft.com/office/drawing/2014/main" id="{00000000-0008-0000-0400-000028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41" name="直線コネクタ 40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CxnSpPr>
              <a:stCxn id="40" idx="0"/>
              <a:endCxn id="40" idx="2"/>
            </xdr:cNvCxnSpPr>
          </xdr:nvCxnSpPr>
          <xdr:spPr>
            <a:xfrm>
              <a:off x="9754738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42" name="直線コネクタ 41">
              <a:extLst>
                <a:ext uri="{FF2B5EF4-FFF2-40B4-BE49-F238E27FC236}">
                  <a16:creationId xmlns:a16="http://schemas.microsoft.com/office/drawing/2014/main" id="{00000000-0008-0000-0400-00002A000000}"/>
                </a:ext>
              </a:extLst>
            </xdr:cNvPr>
            <xdr:cNvCxnSpPr>
              <a:stCxn id="40" idx="1"/>
              <a:endCxn id="40" idx="3"/>
            </xdr:cNvCxnSpPr>
          </xdr:nvCxnSpPr>
          <xdr:spPr>
            <a:xfrm>
              <a:off x="8235602" y="3367384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43" name="正方形/長方形 42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SpPr/>
          </xdr:nvSpPr>
          <xdr:spPr>
            <a:xfrm>
              <a:off x="8737993" y="2350640"/>
              <a:ext cx="2021527" cy="2021528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CxnSpPr/>
        </xdr:nvCxnSpPr>
        <xdr:spPr>
          <a:xfrm>
            <a:off x="9861037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11241981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CxnSpPr/>
        </xdr:nvCxnSpPr>
        <xdr:spPr>
          <a:xfrm>
            <a:off x="11241981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CxnSpPr/>
        </xdr:nvCxnSpPr>
        <xdr:spPr>
          <a:xfrm>
            <a:off x="8480093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CxnSpPr/>
        </xdr:nvCxnSpPr>
        <xdr:spPr>
          <a:xfrm>
            <a:off x="8480093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CxnSpPr/>
        </xdr:nvCxnSpPr>
        <xdr:spPr>
          <a:xfrm>
            <a:off x="9696639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>
            <a:off x="11077583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CxnSpPr/>
        </xdr:nvCxnSpPr>
        <xdr:spPr>
          <a:xfrm>
            <a:off x="11241981" y="4496675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CxnSpPr/>
        </xdr:nvCxnSpPr>
        <xdr:spPr>
          <a:xfrm>
            <a:off x="13839471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CxnSpPr/>
        </xdr:nvCxnSpPr>
        <xdr:spPr>
          <a:xfrm>
            <a:off x="14036748" y="4496675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CxnSpPr/>
        </xdr:nvCxnSpPr>
        <xdr:spPr>
          <a:xfrm>
            <a:off x="15253294" y="4661073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CxnSpPr/>
        </xdr:nvCxnSpPr>
        <xdr:spPr>
          <a:xfrm>
            <a:off x="16634238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16634238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CxnSpPr/>
        </xdr:nvCxnSpPr>
        <xdr:spPr>
          <a:xfrm>
            <a:off x="14036748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CxnSpPr/>
        </xdr:nvCxnSpPr>
        <xdr:spPr>
          <a:xfrm>
            <a:off x="14036748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CxnSpPr/>
        </xdr:nvCxnSpPr>
        <xdr:spPr>
          <a:xfrm>
            <a:off x="15417692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CxnSpPr/>
        </xdr:nvCxnSpPr>
        <xdr:spPr>
          <a:xfrm>
            <a:off x="8480093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CxnSpPr/>
        </xdr:nvCxnSpPr>
        <xdr:spPr>
          <a:xfrm>
            <a:off x="9696639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CxnSpPr/>
        </xdr:nvCxnSpPr>
        <xdr:spPr>
          <a:xfrm>
            <a:off x="11077583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CxnSpPr/>
        </xdr:nvCxnSpPr>
        <xdr:spPr>
          <a:xfrm>
            <a:off x="11241981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CxnSpPr/>
        </xdr:nvCxnSpPr>
        <xdr:spPr>
          <a:xfrm>
            <a:off x="13839471" y="7422962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CxnSpPr/>
        </xdr:nvCxnSpPr>
        <xdr:spPr>
          <a:xfrm>
            <a:off x="14036748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CxnSpPr/>
        </xdr:nvCxnSpPr>
        <xdr:spPr>
          <a:xfrm>
            <a:off x="15253294" y="7455841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CxnSpPr/>
        </xdr:nvCxnSpPr>
        <xdr:spPr>
          <a:xfrm>
            <a:off x="16634238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CxnSpPr/>
        </xdr:nvCxnSpPr>
        <xdr:spPr>
          <a:xfrm>
            <a:off x="11241981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CxnSpPr/>
        </xdr:nvCxnSpPr>
        <xdr:spPr>
          <a:xfrm>
            <a:off x="8480093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CxnSpPr/>
        </xdr:nvCxnSpPr>
        <xdr:spPr>
          <a:xfrm>
            <a:off x="16634238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CxnSpPr/>
        </xdr:nvCxnSpPr>
        <xdr:spPr>
          <a:xfrm>
            <a:off x="14036748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CxnSpPr/>
        </xdr:nvCxnSpPr>
        <xdr:spPr>
          <a:xfrm>
            <a:off x="9861037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CxnSpPr/>
        </xdr:nvCxnSpPr>
        <xdr:spPr>
          <a:xfrm>
            <a:off x="11241981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CxnSpPr/>
        </xdr:nvCxnSpPr>
        <xdr:spPr>
          <a:xfrm>
            <a:off x="14036748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CxnSpPr/>
        </xdr:nvCxnSpPr>
        <xdr:spPr>
          <a:xfrm>
            <a:off x="15417692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CxnSpPr/>
        </xdr:nvCxnSpPr>
        <xdr:spPr>
          <a:xfrm flipH="1">
            <a:off x="12458527" y="5877619"/>
            <a:ext cx="19727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CxnSpPr/>
        </xdr:nvCxnSpPr>
        <xdr:spPr>
          <a:xfrm flipH="1">
            <a:off x="12655804" y="6074897"/>
            <a:ext cx="16439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0000000-0008-0000-0400-000026000000}"/>
              </a:ext>
            </a:extLst>
          </xdr:cNvPr>
          <xdr:cNvCxnSpPr/>
        </xdr:nvCxnSpPr>
        <xdr:spPr>
          <a:xfrm>
            <a:off x="12655804" y="5877619"/>
            <a:ext cx="16439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CxnSpPr/>
        </xdr:nvCxnSpPr>
        <xdr:spPr>
          <a:xfrm>
            <a:off x="12458527" y="6074897"/>
            <a:ext cx="19727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23</xdr:row>
      <xdr:rowOff>0</xdr:rowOff>
    </xdr:from>
    <xdr:to>
      <xdr:col>19</xdr:col>
      <xdr:colOff>9525</xdr:colOff>
      <xdr:row>37</xdr:row>
      <xdr:rowOff>9525</xdr:rowOff>
    </xdr:to>
    <xdr:grpSp>
      <xdr:nvGrpSpPr>
        <xdr:cNvPr id="12875" name="グループ化 85">
          <a:extLst>
            <a:ext uri="{FF2B5EF4-FFF2-40B4-BE49-F238E27FC236}">
              <a16:creationId xmlns:a16="http://schemas.microsoft.com/office/drawing/2014/main" id="{00000000-0008-0000-0400-00004B320000}"/>
            </a:ext>
          </a:extLst>
        </xdr:cNvPr>
        <xdr:cNvGrpSpPr>
          <a:grpSpLocks/>
        </xdr:cNvGrpSpPr>
      </xdr:nvGrpSpPr>
      <xdr:grpSpPr bwMode="auto">
        <a:xfrm>
          <a:off x="773545" y="3988955"/>
          <a:ext cx="2110798" cy="2364797"/>
          <a:chOff x="8480093" y="1899184"/>
          <a:chExt cx="8318543" cy="8318546"/>
        </a:xfrm>
      </xdr:grpSpPr>
      <xdr:grpSp>
        <xdr:nvGrpSpPr>
          <xdr:cNvPr id="12918" name="グループ化 86">
            <a:extLst>
              <a:ext uri="{FF2B5EF4-FFF2-40B4-BE49-F238E27FC236}">
                <a16:creationId xmlns:a16="http://schemas.microsoft.com/office/drawing/2014/main" id="{00000000-0008-0000-0400-00007632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124" name="正方形/長方形 123">
              <a:extLst>
                <a:ext uri="{FF2B5EF4-FFF2-40B4-BE49-F238E27FC236}">
                  <a16:creationId xmlns:a16="http://schemas.microsoft.com/office/drawing/2014/main" id="{00000000-0008-0000-0400-00007C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25" name="直線コネクタ 124">
              <a:extLst>
                <a:ext uri="{FF2B5EF4-FFF2-40B4-BE49-F238E27FC236}">
                  <a16:creationId xmlns:a16="http://schemas.microsoft.com/office/drawing/2014/main" id="{00000000-0008-0000-0400-00007D000000}"/>
                </a:ext>
              </a:extLst>
            </xdr:cNvPr>
            <xdr:cNvCxnSpPr>
              <a:stCxn id="124" idx="0"/>
              <a:endCxn id="124" idx="2"/>
            </xdr:cNvCxnSpPr>
          </xdr:nvCxnSpPr>
          <xdr:spPr>
            <a:xfrm>
              <a:off x="9754738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6" name="直線コネクタ 125">
              <a:extLst>
                <a:ext uri="{FF2B5EF4-FFF2-40B4-BE49-F238E27FC236}">
                  <a16:creationId xmlns:a16="http://schemas.microsoft.com/office/drawing/2014/main" id="{00000000-0008-0000-0400-00007E000000}"/>
                </a:ext>
              </a:extLst>
            </xdr:cNvPr>
            <xdr:cNvCxnSpPr>
              <a:stCxn id="124" idx="1"/>
              <a:endCxn id="124" idx="3"/>
            </xdr:cNvCxnSpPr>
          </xdr:nvCxnSpPr>
          <xdr:spPr>
            <a:xfrm>
              <a:off x="8235602" y="3367384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27" name="正方形/長方形 126">
              <a:extLst>
                <a:ext uri="{FF2B5EF4-FFF2-40B4-BE49-F238E27FC236}">
                  <a16:creationId xmlns:a16="http://schemas.microsoft.com/office/drawing/2014/main" id="{00000000-0008-0000-0400-00007F000000}"/>
                </a:ext>
              </a:extLst>
            </xdr:cNvPr>
            <xdr:cNvSpPr/>
          </xdr:nvSpPr>
          <xdr:spPr>
            <a:xfrm>
              <a:off x="8737993" y="2350640"/>
              <a:ext cx="2021527" cy="2021528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88" name="直線コネクタ 87">
            <a:extLst>
              <a:ext uri="{FF2B5EF4-FFF2-40B4-BE49-F238E27FC236}">
                <a16:creationId xmlns:a16="http://schemas.microsoft.com/office/drawing/2014/main" id="{00000000-0008-0000-0400-000058000000}"/>
              </a:ext>
            </a:extLst>
          </xdr:cNvPr>
          <xdr:cNvCxnSpPr/>
        </xdr:nvCxnSpPr>
        <xdr:spPr>
          <a:xfrm>
            <a:off x="9861037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9" name="直線コネクタ 88">
            <a:extLst>
              <a:ext uri="{FF2B5EF4-FFF2-40B4-BE49-F238E27FC236}">
                <a16:creationId xmlns:a16="http://schemas.microsoft.com/office/drawing/2014/main" id="{00000000-0008-0000-0400-000059000000}"/>
              </a:ext>
            </a:extLst>
          </xdr:cNvPr>
          <xdr:cNvCxnSpPr/>
        </xdr:nvCxnSpPr>
        <xdr:spPr>
          <a:xfrm>
            <a:off x="11241981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00000000-0008-0000-0400-00005A000000}"/>
              </a:ext>
            </a:extLst>
          </xdr:cNvPr>
          <xdr:cNvCxnSpPr/>
        </xdr:nvCxnSpPr>
        <xdr:spPr>
          <a:xfrm>
            <a:off x="11241981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1" name="直線コネクタ 90">
            <a:extLst>
              <a:ext uri="{FF2B5EF4-FFF2-40B4-BE49-F238E27FC236}">
                <a16:creationId xmlns:a16="http://schemas.microsoft.com/office/drawing/2014/main" id="{00000000-0008-0000-0400-00005B000000}"/>
              </a:ext>
            </a:extLst>
          </xdr:cNvPr>
          <xdr:cNvCxnSpPr/>
        </xdr:nvCxnSpPr>
        <xdr:spPr>
          <a:xfrm>
            <a:off x="8480093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2" name="直線コネクタ 91">
            <a:extLst>
              <a:ext uri="{FF2B5EF4-FFF2-40B4-BE49-F238E27FC236}">
                <a16:creationId xmlns:a16="http://schemas.microsoft.com/office/drawing/2014/main" id="{00000000-0008-0000-0400-00005C000000}"/>
              </a:ext>
            </a:extLst>
          </xdr:cNvPr>
          <xdr:cNvCxnSpPr/>
        </xdr:nvCxnSpPr>
        <xdr:spPr>
          <a:xfrm>
            <a:off x="8480093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3" name="直線コネクタ 92">
            <a:extLst>
              <a:ext uri="{FF2B5EF4-FFF2-40B4-BE49-F238E27FC236}">
                <a16:creationId xmlns:a16="http://schemas.microsoft.com/office/drawing/2014/main" id="{00000000-0008-0000-0400-00005D000000}"/>
              </a:ext>
            </a:extLst>
          </xdr:cNvPr>
          <xdr:cNvCxnSpPr/>
        </xdr:nvCxnSpPr>
        <xdr:spPr>
          <a:xfrm>
            <a:off x="9696639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4" name="直線コネクタ 93">
            <a:extLst>
              <a:ext uri="{FF2B5EF4-FFF2-40B4-BE49-F238E27FC236}">
                <a16:creationId xmlns:a16="http://schemas.microsoft.com/office/drawing/2014/main" id="{00000000-0008-0000-0400-00005E000000}"/>
              </a:ext>
            </a:extLst>
          </xdr:cNvPr>
          <xdr:cNvCxnSpPr/>
        </xdr:nvCxnSpPr>
        <xdr:spPr>
          <a:xfrm>
            <a:off x="11077583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5" name="直線コネクタ 94">
            <a:extLst>
              <a:ext uri="{FF2B5EF4-FFF2-40B4-BE49-F238E27FC236}">
                <a16:creationId xmlns:a16="http://schemas.microsoft.com/office/drawing/2014/main" id="{00000000-0008-0000-0400-00005F000000}"/>
              </a:ext>
            </a:extLst>
          </xdr:cNvPr>
          <xdr:cNvCxnSpPr/>
        </xdr:nvCxnSpPr>
        <xdr:spPr>
          <a:xfrm>
            <a:off x="11241981" y="4496675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6" name="直線コネクタ 95">
            <a:extLst>
              <a:ext uri="{FF2B5EF4-FFF2-40B4-BE49-F238E27FC236}">
                <a16:creationId xmlns:a16="http://schemas.microsoft.com/office/drawing/2014/main" id="{00000000-0008-0000-0400-000060000000}"/>
              </a:ext>
            </a:extLst>
          </xdr:cNvPr>
          <xdr:cNvCxnSpPr/>
        </xdr:nvCxnSpPr>
        <xdr:spPr>
          <a:xfrm>
            <a:off x="13839471" y="4661073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7" name="直線コネクタ 96">
            <a:extLst>
              <a:ext uri="{FF2B5EF4-FFF2-40B4-BE49-F238E27FC236}">
                <a16:creationId xmlns:a16="http://schemas.microsoft.com/office/drawing/2014/main" id="{00000000-0008-0000-0400-000061000000}"/>
              </a:ext>
            </a:extLst>
          </xdr:cNvPr>
          <xdr:cNvCxnSpPr/>
        </xdr:nvCxnSpPr>
        <xdr:spPr>
          <a:xfrm>
            <a:off x="14036748" y="4496675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" name="直線コネクタ 97">
            <a:extLst>
              <a:ext uri="{FF2B5EF4-FFF2-40B4-BE49-F238E27FC236}">
                <a16:creationId xmlns:a16="http://schemas.microsoft.com/office/drawing/2014/main" id="{00000000-0008-0000-0400-000062000000}"/>
              </a:ext>
            </a:extLst>
          </xdr:cNvPr>
          <xdr:cNvCxnSpPr/>
        </xdr:nvCxnSpPr>
        <xdr:spPr>
          <a:xfrm>
            <a:off x="15253294" y="4661073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9" name="直線コネクタ 98">
            <a:extLst>
              <a:ext uri="{FF2B5EF4-FFF2-40B4-BE49-F238E27FC236}">
                <a16:creationId xmlns:a16="http://schemas.microsoft.com/office/drawing/2014/main" id="{00000000-0008-0000-0400-000063000000}"/>
              </a:ext>
            </a:extLst>
          </xdr:cNvPr>
          <xdr:cNvCxnSpPr/>
        </xdr:nvCxnSpPr>
        <xdr:spPr>
          <a:xfrm>
            <a:off x="16634238" y="3280128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0" name="直線コネクタ 99">
            <a:extLst>
              <a:ext uri="{FF2B5EF4-FFF2-40B4-BE49-F238E27FC236}">
                <a16:creationId xmlns:a16="http://schemas.microsoft.com/office/drawing/2014/main" id="{00000000-0008-0000-0400-000064000000}"/>
              </a:ext>
            </a:extLst>
          </xdr:cNvPr>
          <xdr:cNvCxnSpPr/>
        </xdr:nvCxnSpPr>
        <xdr:spPr>
          <a:xfrm>
            <a:off x="16634238" y="4661073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1" name="直線コネクタ 100">
            <a:extLst>
              <a:ext uri="{FF2B5EF4-FFF2-40B4-BE49-F238E27FC236}">
                <a16:creationId xmlns:a16="http://schemas.microsoft.com/office/drawing/2014/main" id="{00000000-0008-0000-0400-000065000000}"/>
              </a:ext>
            </a:extLst>
          </xdr:cNvPr>
          <xdr:cNvCxnSpPr/>
        </xdr:nvCxnSpPr>
        <xdr:spPr>
          <a:xfrm>
            <a:off x="14036748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2" name="直線コネクタ 101">
            <a:extLst>
              <a:ext uri="{FF2B5EF4-FFF2-40B4-BE49-F238E27FC236}">
                <a16:creationId xmlns:a16="http://schemas.microsoft.com/office/drawing/2014/main" id="{00000000-0008-0000-0400-000066000000}"/>
              </a:ext>
            </a:extLst>
          </xdr:cNvPr>
          <xdr:cNvCxnSpPr/>
        </xdr:nvCxnSpPr>
        <xdr:spPr>
          <a:xfrm>
            <a:off x="14036748" y="3115730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3" name="直線コネクタ 102">
            <a:extLst>
              <a:ext uri="{FF2B5EF4-FFF2-40B4-BE49-F238E27FC236}">
                <a16:creationId xmlns:a16="http://schemas.microsoft.com/office/drawing/2014/main" id="{00000000-0008-0000-0400-000067000000}"/>
              </a:ext>
            </a:extLst>
          </xdr:cNvPr>
          <xdr:cNvCxnSpPr/>
        </xdr:nvCxnSpPr>
        <xdr:spPr>
          <a:xfrm>
            <a:off x="15417692" y="1899184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4" name="直線コネクタ 103">
            <a:extLst>
              <a:ext uri="{FF2B5EF4-FFF2-40B4-BE49-F238E27FC236}">
                <a16:creationId xmlns:a16="http://schemas.microsoft.com/office/drawing/2014/main" id="{00000000-0008-0000-0400-000068000000}"/>
              </a:ext>
            </a:extLst>
          </xdr:cNvPr>
          <xdr:cNvCxnSpPr/>
        </xdr:nvCxnSpPr>
        <xdr:spPr>
          <a:xfrm>
            <a:off x="8480093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5" name="直線コネクタ 104">
            <a:extLst>
              <a:ext uri="{FF2B5EF4-FFF2-40B4-BE49-F238E27FC236}">
                <a16:creationId xmlns:a16="http://schemas.microsoft.com/office/drawing/2014/main" id="{00000000-0008-0000-0400-000069000000}"/>
              </a:ext>
            </a:extLst>
          </xdr:cNvPr>
          <xdr:cNvCxnSpPr/>
        </xdr:nvCxnSpPr>
        <xdr:spPr>
          <a:xfrm>
            <a:off x="9696639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6" name="直線コネクタ 105">
            <a:extLst>
              <a:ext uri="{FF2B5EF4-FFF2-40B4-BE49-F238E27FC236}">
                <a16:creationId xmlns:a16="http://schemas.microsoft.com/office/drawing/2014/main" id="{00000000-0008-0000-0400-00006A000000}"/>
              </a:ext>
            </a:extLst>
          </xdr:cNvPr>
          <xdr:cNvCxnSpPr/>
        </xdr:nvCxnSpPr>
        <xdr:spPr>
          <a:xfrm>
            <a:off x="11077583" y="7455841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7" name="直線コネクタ 106">
            <a:extLst>
              <a:ext uri="{FF2B5EF4-FFF2-40B4-BE49-F238E27FC236}">
                <a16:creationId xmlns:a16="http://schemas.microsoft.com/office/drawing/2014/main" id="{00000000-0008-0000-0400-00006B000000}"/>
              </a:ext>
            </a:extLst>
          </xdr:cNvPr>
          <xdr:cNvCxnSpPr/>
        </xdr:nvCxnSpPr>
        <xdr:spPr>
          <a:xfrm>
            <a:off x="11241981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8" name="直線コネクタ 107">
            <a:extLst>
              <a:ext uri="{FF2B5EF4-FFF2-40B4-BE49-F238E27FC236}">
                <a16:creationId xmlns:a16="http://schemas.microsoft.com/office/drawing/2014/main" id="{00000000-0008-0000-0400-00006C000000}"/>
              </a:ext>
            </a:extLst>
          </xdr:cNvPr>
          <xdr:cNvCxnSpPr/>
        </xdr:nvCxnSpPr>
        <xdr:spPr>
          <a:xfrm>
            <a:off x="13839471" y="7422962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9" name="直線コネクタ 108">
            <a:extLst>
              <a:ext uri="{FF2B5EF4-FFF2-40B4-BE49-F238E27FC236}">
                <a16:creationId xmlns:a16="http://schemas.microsoft.com/office/drawing/2014/main" id="{00000000-0008-0000-0400-00006D000000}"/>
              </a:ext>
            </a:extLst>
          </xdr:cNvPr>
          <xdr:cNvCxnSpPr/>
        </xdr:nvCxnSpPr>
        <xdr:spPr>
          <a:xfrm>
            <a:off x="14036748" y="7258563"/>
            <a:ext cx="0" cy="36167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0" name="直線コネクタ 109">
            <a:extLst>
              <a:ext uri="{FF2B5EF4-FFF2-40B4-BE49-F238E27FC236}">
                <a16:creationId xmlns:a16="http://schemas.microsoft.com/office/drawing/2014/main" id="{00000000-0008-0000-0400-00006E000000}"/>
              </a:ext>
            </a:extLst>
          </xdr:cNvPr>
          <xdr:cNvCxnSpPr/>
        </xdr:nvCxnSpPr>
        <xdr:spPr>
          <a:xfrm>
            <a:off x="15253294" y="7455841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1" name="直線コネクタ 110">
            <a:extLst>
              <a:ext uri="{FF2B5EF4-FFF2-40B4-BE49-F238E27FC236}">
                <a16:creationId xmlns:a16="http://schemas.microsoft.com/office/drawing/2014/main" id="{00000000-0008-0000-0400-00006F000000}"/>
              </a:ext>
            </a:extLst>
          </xdr:cNvPr>
          <xdr:cNvCxnSpPr/>
        </xdr:nvCxnSpPr>
        <xdr:spPr>
          <a:xfrm>
            <a:off x="16634238" y="7455841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2" name="直線コネクタ 111">
            <a:extLst>
              <a:ext uri="{FF2B5EF4-FFF2-40B4-BE49-F238E27FC236}">
                <a16:creationId xmlns:a16="http://schemas.microsoft.com/office/drawing/2014/main" id="{00000000-0008-0000-0400-000070000000}"/>
              </a:ext>
            </a:extLst>
          </xdr:cNvPr>
          <xdr:cNvCxnSpPr/>
        </xdr:nvCxnSpPr>
        <xdr:spPr>
          <a:xfrm>
            <a:off x="11241981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3" name="直線コネクタ 112">
            <a:extLst>
              <a:ext uri="{FF2B5EF4-FFF2-40B4-BE49-F238E27FC236}">
                <a16:creationId xmlns:a16="http://schemas.microsoft.com/office/drawing/2014/main" id="{00000000-0008-0000-0400-000071000000}"/>
              </a:ext>
            </a:extLst>
          </xdr:cNvPr>
          <xdr:cNvCxnSpPr/>
        </xdr:nvCxnSpPr>
        <xdr:spPr>
          <a:xfrm>
            <a:off x="8480093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4" name="直線コネクタ 113">
            <a:extLst>
              <a:ext uri="{FF2B5EF4-FFF2-40B4-BE49-F238E27FC236}">
                <a16:creationId xmlns:a16="http://schemas.microsoft.com/office/drawing/2014/main" id="{00000000-0008-0000-0400-000072000000}"/>
              </a:ext>
            </a:extLst>
          </xdr:cNvPr>
          <xdr:cNvCxnSpPr/>
        </xdr:nvCxnSpPr>
        <xdr:spPr>
          <a:xfrm>
            <a:off x="16634238" y="8836786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00000000-0008-0000-0400-000073000000}"/>
              </a:ext>
            </a:extLst>
          </xdr:cNvPr>
          <xdr:cNvCxnSpPr/>
        </xdr:nvCxnSpPr>
        <xdr:spPr>
          <a:xfrm>
            <a:off x="14036748" y="8672387"/>
            <a:ext cx="0" cy="32879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6" name="直線コネクタ 115">
            <a:extLst>
              <a:ext uri="{FF2B5EF4-FFF2-40B4-BE49-F238E27FC236}">
                <a16:creationId xmlns:a16="http://schemas.microsoft.com/office/drawing/2014/main" id="{00000000-0008-0000-0400-000074000000}"/>
              </a:ext>
            </a:extLst>
          </xdr:cNvPr>
          <xdr:cNvCxnSpPr/>
        </xdr:nvCxnSpPr>
        <xdr:spPr>
          <a:xfrm>
            <a:off x="9861037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7" name="直線コネクタ 116">
            <a:extLst>
              <a:ext uri="{FF2B5EF4-FFF2-40B4-BE49-F238E27FC236}">
                <a16:creationId xmlns:a16="http://schemas.microsoft.com/office/drawing/2014/main" id="{00000000-0008-0000-0400-000075000000}"/>
              </a:ext>
            </a:extLst>
          </xdr:cNvPr>
          <xdr:cNvCxnSpPr/>
        </xdr:nvCxnSpPr>
        <xdr:spPr>
          <a:xfrm>
            <a:off x="11241981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8" name="直線コネクタ 117">
            <a:extLst>
              <a:ext uri="{FF2B5EF4-FFF2-40B4-BE49-F238E27FC236}">
                <a16:creationId xmlns:a16="http://schemas.microsoft.com/office/drawing/2014/main" id="{00000000-0008-0000-0400-000076000000}"/>
              </a:ext>
            </a:extLst>
          </xdr:cNvPr>
          <xdr:cNvCxnSpPr/>
        </xdr:nvCxnSpPr>
        <xdr:spPr>
          <a:xfrm>
            <a:off x="14036748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9" name="直線コネクタ 118">
            <a:extLst>
              <a:ext uri="{FF2B5EF4-FFF2-40B4-BE49-F238E27FC236}">
                <a16:creationId xmlns:a16="http://schemas.microsoft.com/office/drawing/2014/main" id="{00000000-0008-0000-0400-000077000000}"/>
              </a:ext>
            </a:extLst>
          </xdr:cNvPr>
          <xdr:cNvCxnSpPr/>
        </xdr:nvCxnSpPr>
        <xdr:spPr>
          <a:xfrm>
            <a:off x="15417692" y="10053332"/>
            <a:ext cx="0" cy="164398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0" name="直線コネクタ 119">
            <a:extLst>
              <a:ext uri="{FF2B5EF4-FFF2-40B4-BE49-F238E27FC236}">
                <a16:creationId xmlns:a16="http://schemas.microsoft.com/office/drawing/2014/main" id="{00000000-0008-0000-0400-000078000000}"/>
              </a:ext>
            </a:extLst>
          </xdr:cNvPr>
          <xdr:cNvCxnSpPr/>
        </xdr:nvCxnSpPr>
        <xdr:spPr>
          <a:xfrm flipH="1">
            <a:off x="12458527" y="5877619"/>
            <a:ext cx="19727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1" name="直線コネクタ 120">
            <a:extLst>
              <a:ext uri="{FF2B5EF4-FFF2-40B4-BE49-F238E27FC236}">
                <a16:creationId xmlns:a16="http://schemas.microsoft.com/office/drawing/2014/main" id="{00000000-0008-0000-0400-000079000000}"/>
              </a:ext>
            </a:extLst>
          </xdr:cNvPr>
          <xdr:cNvCxnSpPr/>
        </xdr:nvCxnSpPr>
        <xdr:spPr>
          <a:xfrm flipH="1">
            <a:off x="12655804" y="6074897"/>
            <a:ext cx="16439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2" name="直線コネクタ 121">
            <a:extLst>
              <a:ext uri="{FF2B5EF4-FFF2-40B4-BE49-F238E27FC236}">
                <a16:creationId xmlns:a16="http://schemas.microsoft.com/office/drawing/2014/main" id="{00000000-0008-0000-0400-00007A000000}"/>
              </a:ext>
            </a:extLst>
          </xdr:cNvPr>
          <xdr:cNvCxnSpPr/>
        </xdr:nvCxnSpPr>
        <xdr:spPr>
          <a:xfrm>
            <a:off x="12655804" y="5877619"/>
            <a:ext cx="164398" cy="19727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3" name="直線コネクタ 122">
            <a:extLst>
              <a:ext uri="{FF2B5EF4-FFF2-40B4-BE49-F238E27FC236}">
                <a16:creationId xmlns:a16="http://schemas.microsoft.com/office/drawing/2014/main" id="{00000000-0008-0000-0400-00007B000000}"/>
              </a:ext>
            </a:extLst>
          </xdr:cNvPr>
          <xdr:cNvCxnSpPr/>
        </xdr:nvCxnSpPr>
        <xdr:spPr>
          <a:xfrm>
            <a:off x="12458527" y="6074897"/>
            <a:ext cx="197278" cy="1643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0</xdr:colOff>
      <xdr:row>47</xdr:row>
      <xdr:rowOff>0</xdr:rowOff>
    </xdr:from>
    <xdr:to>
      <xdr:col>19</xdr:col>
      <xdr:colOff>9525</xdr:colOff>
      <xdr:row>61</xdr:row>
      <xdr:rowOff>9525</xdr:rowOff>
    </xdr:to>
    <xdr:grpSp>
      <xdr:nvGrpSpPr>
        <xdr:cNvPr id="12876" name="グループ化 127">
          <a:extLst>
            <a:ext uri="{FF2B5EF4-FFF2-40B4-BE49-F238E27FC236}">
              <a16:creationId xmlns:a16="http://schemas.microsoft.com/office/drawing/2014/main" id="{00000000-0008-0000-0400-00004C320000}"/>
            </a:ext>
          </a:extLst>
        </xdr:cNvPr>
        <xdr:cNvGrpSpPr>
          <a:grpSpLocks/>
        </xdr:cNvGrpSpPr>
      </xdr:nvGrpSpPr>
      <xdr:grpSpPr bwMode="auto">
        <a:xfrm>
          <a:off x="773545" y="8029864"/>
          <a:ext cx="2110798" cy="2370570"/>
          <a:chOff x="8480093" y="1899184"/>
          <a:chExt cx="8318543" cy="8318546"/>
        </a:xfrm>
      </xdr:grpSpPr>
      <xdr:grpSp>
        <xdr:nvGrpSpPr>
          <xdr:cNvPr id="12877" name="グループ化 128">
            <a:extLst>
              <a:ext uri="{FF2B5EF4-FFF2-40B4-BE49-F238E27FC236}">
                <a16:creationId xmlns:a16="http://schemas.microsoft.com/office/drawing/2014/main" id="{00000000-0008-0000-0400-00004D32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166" name="正方形/長方形 165">
              <a:extLst>
                <a:ext uri="{FF2B5EF4-FFF2-40B4-BE49-F238E27FC236}">
                  <a16:creationId xmlns:a16="http://schemas.microsoft.com/office/drawing/2014/main" id="{00000000-0008-0000-0400-0000A6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67" name="直線コネクタ 166">
              <a:extLst>
                <a:ext uri="{FF2B5EF4-FFF2-40B4-BE49-F238E27FC236}">
                  <a16:creationId xmlns:a16="http://schemas.microsoft.com/office/drawing/2014/main" id="{00000000-0008-0000-0400-0000A7000000}"/>
                </a:ext>
              </a:extLst>
            </xdr:cNvPr>
            <xdr:cNvCxnSpPr>
              <a:stCxn id="166" idx="0"/>
              <a:endCxn id="166" idx="2"/>
            </xdr:cNvCxnSpPr>
          </xdr:nvCxnSpPr>
          <xdr:spPr>
            <a:xfrm>
              <a:off x="9754738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8" name="直線コネクタ 167">
              <a:extLst>
                <a:ext uri="{FF2B5EF4-FFF2-40B4-BE49-F238E27FC236}">
                  <a16:creationId xmlns:a16="http://schemas.microsoft.com/office/drawing/2014/main" id="{00000000-0008-0000-0400-0000A8000000}"/>
                </a:ext>
              </a:extLst>
            </xdr:cNvPr>
            <xdr:cNvCxnSpPr>
              <a:stCxn id="166" idx="1"/>
              <a:endCxn id="166" idx="3"/>
            </xdr:cNvCxnSpPr>
          </xdr:nvCxnSpPr>
          <xdr:spPr>
            <a:xfrm>
              <a:off x="8235602" y="3373318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69" name="正方形/長方形 168">
              <a:extLst>
                <a:ext uri="{FF2B5EF4-FFF2-40B4-BE49-F238E27FC236}">
                  <a16:creationId xmlns:a16="http://schemas.microsoft.com/office/drawing/2014/main" id="{00000000-0008-0000-0400-0000A9000000}"/>
                </a:ext>
              </a:extLst>
            </xdr:cNvPr>
            <xdr:cNvSpPr/>
          </xdr:nvSpPr>
          <xdr:spPr>
            <a:xfrm>
              <a:off x="8737993" y="2348662"/>
              <a:ext cx="2021527" cy="2025484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00000000-0008-0000-0400-000082000000}"/>
              </a:ext>
            </a:extLst>
          </xdr:cNvPr>
          <xdr:cNvCxnSpPr/>
        </xdr:nvCxnSpPr>
        <xdr:spPr>
          <a:xfrm>
            <a:off x="9861037" y="1899184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1" name="直線コネクタ 130">
            <a:extLst>
              <a:ext uri="{FF2B5EF4-FFF2-40B4-BE49-F238E27FC236}">
                <a16:creationId xmlns:a16="http://schemas.microsoft.com/office/drawing/2014/main" id="{00000000-0008-0000-0400-000083000000}"/>
              </a:ext>
            </a:extLst>
          </xdr:cNvPr>
          <xdr:cNvCxnSpPr/>
        </xdr:nvCxnSpPr>
        <xdr:spPr>
          <a:xfrm>
            <a:off x="11241981" y="1899184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00000000-0008-0000-0400-000084000000}"/>
              </a:ext>
            </a:extLst>
          </xdr:cNvPr>
          <xdr:cNvCxnSpPr/>
        </xdr:nvCxnSpPr>
        <xdr:spPr>
          <a:xfrm>
            <a:off x="11241981" y="3110941"/>
            <a:ext cx="0" cy="36025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3" name="直線コネクタ 132">
            <a:extLst>
              <a:ext uri="{FF2B5EF4-FFF2-40B4-BE49-F238E27FC236}">
                <a16:creationId xmlns:a16="http://schemas.microsoft.com/office/drawing/2014/main" id="{00000000-0008-0000-0400-000085000000}"/>
              </a:ext>
            </a:extLst>
          </xdr:cNvPr>
          <xdr:cNvCxnSpPr/>
        </xdr:nvCxnSpPr>
        <xdr:spPr>
          <a:xfrm>
            <a:off x="8480093" y="3274692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4" name="直線コネクタ 133">
            <a:extLst>
              <a:ext uri="{FF2B5EF4-FFF2-40B4-BE49-F238E27FC236}">
                <a16:creationId xmlns:a16="http://schemas.microsoft.com/office/drawing/2014/main" id="{00000000-0008-0000-0400-000086000000}"/>
              </a:ext>
            </a:extLst>
          </xdr:cNvPr>
          <xdr:cNvCxnSpPr/>
        </xdr:nvCxnSpPr>
        <xdr:spPr>
          <a:xfrm>
            <a:off x="8480093" y="4650199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5" name="直線コネクタ 134">
            <a:extLst>
              <a:ext uri="{FF2B5EF4-FFF2-40B4-BE49-F238E27FC236}">
                <a16:creationId xmlns:a16="http://schemas.microsoft.com/office/drawing/2014/main" id="{00000000-0008-0000-0400-000087000000}"/>
              </a:ext>
            </a:extLst>
          </xdr:cNvPr>
          <xdr:cNvCxnSpPr/>
        </xdr:nvCxnSpPr>
        <xdr:spPr>
          <a:xfrm>
            <a:off x="9696639" y="4650199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6" name="直線コネクタ 135">
            <a:extLst>
              <a:ext uri="{FF2B5EF4-FFF2-40B4-BE49-F238E27FC236}">
                <a16:creationId xmlns:a16="http://schemas.microsoft.com/office/drawing/2014/main" id="{00000000-0008-0000-0400-000088000000}"/>
              </a:ext>
            </a:extLst>
          </xdr:cNvPr>
          <xdr:cNvCxnSpPr/>
        </xdr:nvCxnSpPr>
        <xdr:spPr>
          <a:xfrm>
            <a:off x="11077583" y="4650199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7" name="直線コネクタ 136">
            <a:extLst>
              <a:ext uri="{FF2B5EF4-FFF2-40B4-BE49-F238E27FC236}">
                <a16:creationId xmlns:a16="http://schemas.microsoft.com/office/drawing/2014/main" id="{00000000-0008-0000-0400-000089000000}"/>
              </a:ext>
            </a:extLst>
          </xdr:cNvPr>
          <xdr:cNvCxnSpPr/>
        </xdr:nvCxnSpPr>
        <xdr:spPr>
          <a:xfrm>
            <a:off x="11241981" y="4486448"/>
            <a:ext cx="0" cy="36025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8" name="直線コネクタ 137">
            <a:extLst>
              <a:ext uri="{FF2B5EF4-FFF2-40B4-BE49-F238E27FC236}">
                <a16:creationId xmlns:a16="http://schemas.microsoft.com/office/drawing/2014/main" id="{00000000-0008-0000-0400-00008A000000}"/>
              </a:ext>
            </a:extLst>
          </xdr:cNvPr>
          <xdr:cNvCxnSpPr/>
        </xdr:nvCxnSpPr>
        <xdr:spPr>
          <a:xfrm>
            <a:off x="13839471" y="4650199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9" name="直線コネクタ 138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CxnSpPr/>
        </xdr:nvCxnSpPr>
        <xdr:spPr>
          <a:xfrm>
            <a:off x="14036748" y="4486448"/>
            <a:ext cx="0" cy="32750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" name="直線コネクタ 139">
            <a:extLst>
              <a:ext uri="{FF2B5EF4-FFF2-40B4-BE49-F238E27FC236}">
                <a16:creationId xmlns:a16="http://schemas.microsoft.com/office/drawing/2014/main" id="{00000000-0008-0000-0400-00008C000000}"/>
              </a:ext>
            </a:extLst>
          </xdr:cNvPr>
          <xdr:cNvCxnSpPr/>
        </xdr:nvCxnSpPr>
        <xdr:spPr>
          <a:xfrm>
            <a:off x="15253294" y="4650199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1" name="直線コネクタ 140">
            <a:extLst>
              <a:ext uri="{FF2B5EF4-FFF2-40B4-BE49-F238E27FC236}">
                <a16:creationId xmlns:a16="http://schemas.microsoft.com/office/drawing/2014/main" id="{00000000-0008-0000-0400-00008D000000}"/>
              </a:ext>
            </a:extLst>
          </xdr:cNvPr>
          <xdr:cNvCxnSpPr/>
        </xdr:nvCxnSpPr>
        <xdr:spPr>
          <a:xfrm>
            <a:off x="16634238" y="3274692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2" name="直線コネクタ 141">
            <a:extLst>
              <a:ext uri="{FF2B5EF4-FFF2-40B4-BE49-F238E27FC236}">
                <a16:creationId xmlns:a16="http://schemas.microsoft.com/office/drawing/2014/main" id="{00000000-0008-0000-0400-00008E000000}"/>
              </a:ext>
            </a:extLst>
          </xdr:cNvPr>
          <xdr:cNvCxnSpPr/>
        </xdr:nvCxnSpPr>
        <xdr:spPr>
          <a:xfrm>
            <a:off x="16634238" y="4650199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3" name="直線コネクタ 142">
            <a:extLst>
              <a:ext uri="{FF2B5EF4-FFF2-40B4-BE49-F238E27FC236}">
                <a16:creationId xmlns:a16="http://schemas.microsoft.com/office/drawing/2014/main" id="{00000000-0008-0000-0400-00008F000000}"/>
              </a:ext>
            </a:extLst>
          </xdr:cNvPr>
          <xdr:cNvCxnSpPr/>
        </xdr:nvCxnSpPr>
        <xdr:spPr>
          <a:xfrm>
            <a:off x="14036748" y="1899184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id="{00000000-0008-0000-0400-000090000000}"/>
              </a:ext>
            </a:extLst>
          </xdr:cNvPr>
          <xdr:cNvCxnSpPr/>
        </xdr:nvCxnSpPr>
        <xdr:spPr>
          <a:xfrm>
            <a:off x="14036748" y="3110941"/>
            <a:ext cx="0" cy="36025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CxnSpPr/>
        </xdr:nvCxnSpPr>
        <xdr:spPr>
          <a:xfrm>
            <a:off x="15417692" y="1899184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00000000-0008-0000-0400-000092000000}"/>
              </a:ext>
            </a:extLst>
          </xdr:cNvPr>
          <xdr:cNvCxnSpPr/>
        </xdr:nvCxnSpPr>
        <xdr:spPr>
          <a:xfrm>
            <a:off x="8480093" y="7466715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00000000-0008-0000-0400-000093000000}"/>
              </a:ext>
            </a:extLst>
          </xdr:cNvPr>
          <xdr:cNvCxnSpPr/>
        </xdr:nvCxnSpPr>
        <xdr:spPr>
          <a:xfrm>
            <a:off x="9696639" y="7466715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00000000-0008-0000-0400-000094000000}"/>
              </a:ext>
            </a:extLst>
          </xdr:cNvPr>
          <xdr:cNvCxnSpPr/>
        </xdr:nvCxnSpPr>
        <xdr:spPr>
          <a:xfrm>
            <a:off x="11077583" y="7466715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9" name="直線コネクタ 148">
            <a:extLst>
              <a:ext uri="{FF2B5EF4-FFF2-40B4-BE49-F238E27FC236}">
                <a16:creationId xmlns:a16="http://schemas.microsoft.com/office/drawing/2014/main" id="{00000000-0008-0000-0400-000095000000}"/>
              </a:ext>
            </a:extLst>
          </xdr:cNvPr>
          <xdr:cNvCxnSpPr/>
        </xdr:nvCxnSpPr>
        <xdr:spPr>
          <a:xfrm>
            <a:off x="11241981" y="7270214"/>
            <a:ext cx="0" cy="36025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0" name="直線コネクタ 149">
            <a:extLst>
              <a:ext uri="{FF2B5EF4-FFF2-40B4-BE49-F238E27FC236}">
                <a16:creationId xmlns:a16="http://schemas.microsoft.com/office/drawing/2014/main" id="{00000000-0008-0000-0400-000096000000}"/>
              </a:ext>
            </a:extLst>
          </xdr:cNvPr>
          <xdr:cNvCxnSpPr/>
        </xdr:nvCxnSpPr>
        <xdr:spPr>
          <a:xfrm>
            <a:off x="13839471" y="7433965"/>
            <a:ext cx="36167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1" name="直線コネクタ 150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CxnSpPr/>
        </xdr:nvCxnSpPr>
        <xdr:spPr>
          <a:xfrm>
            <a:off x="14036748" y="7270214"/>
            <a:ext cx="0" cy="36025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00000000-0008-0000-0400-000098000000}"/>
              </a:ext>
            </a:extLst>
          </xdr:cNvPr>
          <xdr:cNvCxnSpPr/>
        </xdr:nvCxnSpPr>
        <xdr:spPr>
          <a:xfrm>
            <a:off x="15253294" y="7466715"/>
            <a:ext cx="328796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00000000-0008-0000-0400-000099000000}"/>
              </a:ext>
            </a:extLst>
          </xdr:cNvPr>
          <xdr:cNvCxnSpPr/>
        </xdr:nvCxnSpPr>
        <xdr:spPr>
          <a:xfrm>
            <a:off x="16634238" y="7466715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4" name="直線コネクタ 153">
            <a:extLst>
              <a:ext uri="{FF2B5EF4-FFF2-40B4-BE49-F238E27FC236}">
                <a16:creationId xmlns:a16="http://schemas.microsoft.com/office/drawing/2014/main" id="{00000000-0008-0000-0400-00009A000000}"/>
              </a:ext>
            </a:extLst>
          </xdr:cNvPr>
          <xdr:cNvCxnSpPr/>
        </xdr:nvCxnSpPr>
        <xdr:spPr>
          <a:xfrm>
            <a:off x="11241981" y="8678471"/>
            <a:ext cx="0" cy="32750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5" name="直線コネクタ 154">
            <a:extLst>
              <a:ext uri="{FF2B5EF4-FFF2-40B4-BE49-F238E27FC236}">
                <a16:creationId xmlns:a16="http://schemas.microsoft.com/office/drawing/2014/main" id="{00000000-0008-0000-0400-00009B000000}"/>
              </a:ext>
            </a:extLst>
          </xdr:cNvPr>
          <xdr:cNvCxnSpPr/>
        </xdr:nvCxnSpPr>
        <xdr:spPr>
          <a:xfrm>
            <a:off x="8480093" y="8842222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id="{00000000-0008-0000-0400-00009C000000}"/>
              </a:ext>
            </a:extLst>
          </xdr:cNvPr>
          <xdr:cNvCxnSpPr/>
        </xdr:nvCxnSpPr>
        <xdr:spPr>
          <a:xfrm>
            <a:off x="16634238" y="8842222"/>
            <a:ext cx="16439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id="{00000000-0008-0000-0400-00009D000000}"/>
              </a:ext>
            </a:extLst>
          </xdr:cNvPr>
          <xdr:cNvCxnSpPr/>
        </xdr:nvCxnSpPr>
        <xdr:spPr>
          <a:xfrm>
            <a:off x="14036748" y="8678471"/>
            <a:ext cx="0" cy="32750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8" name="直線コネクタ 157">
            <a:extLst>
              <a:ext uri="{FF2B5EF4-FFF2-40B4-BE49-F238E27FC236}">
                <a16:creationId xmlns:a16="http://schemas.microsoft.com/office/drawing/2014/main" id="{00000000-0008-0000-0400-00009E000000}"/>
              </a:ext>
            </a:extLst>
          </xdr:cNvPr>
          <xdr:cNvCxnSpPr/>
        </xdr:nvCxnSpPr>
        <xdr:spPr>
          <a:xfrm>
            <a:off x="9861037" y="10053979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9" name="直線コネクタ 158">
            <a:extLst>
              <a:ext uri="{FF2B5EF4-FFF2-40B4-BE49-F238E27FC236}">
                <a16:creationId xmlns:a16="http://schemas.microsoft.com/office/drawing/2014/main" id="{00000000-0008-0000-0400-00009F000000}"/>
              </a:ext>
            </a:extLst>
          </xdr:cNvPr>
          <xdr:cNvCxnSpPr/>
        </xdr:nvCxnSpPr>
        <xdr:spPr>
          <a:xfrm>
            <a:off x="11241981" y="10053979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id="{00000000-0008-0000-0400-0000A0000000}"/>
              </a:ext>
            </a:extLst>
          </xdr:cNvPr>
          <xdr:cNvCxnSpPr/>
        </xdr:nvCxnSpPr>
        <xdr:spPr>
          <a:xfrm>
            <a:off x="14036748" y="10053979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1" name="直線コネクタ 160">
            <a:extLst>
              <a:ext uri="{FF2B5EF4-FFF2-40B4-BE49-F238E27FC236}">
                <a16:creationId xmlns:a16="http://schemas.microsoft.com/office/drawing/2014/main" id="{00000000-0008-0000-0400-0000A1000000}"/>
              </a:ext>
            </a:extLst>
          </xdr:cNvPr>
          <xdr:cNvCxnSpPr/>
        </xdr:nvCxnSpPr>
        <xdr:spPr>
          <a:xfrm>
            <a:off x="15417692" y="10053979"/>
            <a:ext cx="0" cy="163751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2" name="直線コネクタ 161">
            <a:extLst>
              <a:ext uri="{FF2B5EF4-FFF2-40B4-BE49-F238E27FC236}">
                <a16:creationId xmlns:a16="http://schemas.microsoft.com/office/drawing/2014/main" id="{00000000-0008-0000-0400-0000A2000000}"/>
              </a:ext>
            </a:extLst>
          </xdr:cNvPr>
          <xdr:cNvCxnSpPr/>
        </xdr:nvCxnSpPr>
        <xdr:spPr>
          <a:xfrm flipH="1">
            <a:off x="12458527" y="5861956"/>
            <a:ext cx="197278" cy="229251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00000000-0008-0000-0400-0000A3000000}"/>
              </a:ext>
            </a:extLst>
          </xdr:cNvPr>
          <xdr:cNvCxnSpPr/>
        </xdr:nvCxnSpPr>
        <xdr:spPr>
          <a:xfrm flipH="1">
            <a:off x="12655804" y="6091207"/>
            <a:ext cx="164398" cy="163751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id="{00000000-0008-0000-0400-0000A4000000}"/>
              </a:ext>
            </a:extLst>
          </xdr:cNvPr>
          <xdr:cNvCxnSpPr/>
        </xdr:nvCxnSpPr>
        <xdr:spPr>
          <a:xfrm>
            <a:off x="12655804" y="5861956"/>
            <a:ext cx="164398" cy="229251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id="{00000000-0008-0000-0400-0000A5000000}"/>
              </a:ext>
            </a:extLst>
          </xdr:cNvPr>
          <xdr:cNvCxnSpPr/>
        </xdr:nvCxnSpPr>
        <xdr:spPr>
          <a:xfrm>
            <a:off x="12458527" y="6091207"/>
            <a:ext cx="197278" cy="163751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18</xdr:row>
      <xdr:rowOff>0</xdr:rowOff>
    </xdr:from>
    <xdr:to>
      <xdr:col>36</xdr:col>
      <xdr:colOff>0</xdr:colOff>
      <xdr:row>47</xdr:row>
      <xdr:rowOff>161925</xdr:rowOff>
    </xdr:to>
    <xdr:grpSp>
      <xdr:nvGrpSpPr>
        <xdr:cNvPr id="13507" name="グループ化 63">
          <a:extLst>
            <a:ext uri="{FF2B5EF4-FFF2-40B4-BE49-F238E27FC236}">
              <a16:creationId xmlns:a16="http://schemas.microsoft.com/office/drawing/2014/main" id="{00000000-0008-0000-0500-0000C3340000}"/>
            </a:ext>
          </a:extLst>
        </xdr:cNvPr>
        <xdr:cNvGrpSpPr>
          <a:grpSpLocks/>
        </xdr:cNvGrpSpPr>
      </xdr:nvGrpSpPr>
      <xdr:grpSpPr bwMode="auto">
        <a:xfrm>
          <a:off x="902855" y="3180773"/>
          <a:ext cx="4500418" cy="5016788"/>
          <a:chOff x="8480093" y="1899184"/>
          <a:chExt cx="8318543" cy="8318546"/>
        </a:xfrm>
      </xdr:grpSpPr>
      <xdr:grpSp>
        <xdr:nvGrpSpPr>
          <xdr:cNvPr id="13508" name="グループ化 16">
            <a:extLst>
              <a:ext uri="{FF2B5EF4-FFF2-40B4-BE49-F238E27FC236}">
                <a16:creationId xmlns:a16="http://schemas.microsoft.com/office/drawing/2014/main" id="{00000000-0008-0000-0500-0000C4340000}"/>
              </a:ext>
            </a:extLst>
          </xdr:cNvPr>
          <xdr:cNvGrpSpPr>
            <a:grpSpLocks/>
          </xdr:cNvGrpSpPr>
        </xdr:nvGrpSpPr>
        <xdr:grpSpPr bwMode="auto">
          <a:xfrm>
            <a:off x="8480093" y="1899184"/>
            <a:ext cx="8318543" cy="8318546"/>
            <a:chOff x="8235602" y="1848248"/>
            <a:chExt cx="3026310" cy="3026311"/>
          </a:xfrm>
        </xdr:grpSpPr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>
              <a:off x="8235602" y="1848248"/>
              <a:ext cx="3026310" cy="3026311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7" name="直線コネクタ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CxnSpPr>
              <a:stCxn id="5" idx="0"/>
              <a:endCxn id="5" idx="2"/>
            </xdr:cNvCxnSpPr>
          </xdr:nvCxnSpPr>
          <xdr:spPr>
            <a:xfrm>
              <a:off x="9748757" y="1848248"/>
              <a:ext cx="0" cy="3026311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CxnSpPr>
              <a:stCxn id="5" idx="1"/>
              <a:endCxn id="5" idx="3"/>
            </xdr:cNvCxnSpPr>
          </xdr:nvCxnSpPr>
          <xdr:spPr>
            <a:xfrm>
              <a:off x="8235602" y="3364211"/>
              <a:ext cx="3026310" cy="0"/>
            </a:xfrm>
            <a:prstGeom prst="line">
              <a:avLst/>
            </a:prstGeom>
            <a:ln w="19050">
              <a:solidFill>
                <a:schemeClr val="tx1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/>
          </xdr:nvSpPr>
          <xdr:spPr>
            <a:xfrm>
              <a:off x="8739987" y="2353569"/>
              <a:ext cx="2017540" cy="2015669"/>
            </a:xfrm>
            <a:prstGeom prst="rect">
              <a:avLst/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CxnSpPr/>
        </xdr:nvCxnSpPr>
        <xdr:spPr>
          <a:xfrm>
            <a:off x="9866517" y="1899184"/>
            <a:ext cx="0" cy="1852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CxnSpPr/>
        </xdr:nvCxnSpPr>
        <xdr:spPr>
          <a:xfrm>
            <a:off x="11252941" y="1899184"/>
            <a:ext cx="0" cy="1852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CxnSpPr/>
        </xdr:nvCxnSpPr>
        <xdr:spPr>
          <a:xfrm>
            <a:off x="11252941" y="3118414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CxnSpPr/>
        </xdr:nvCxnSpPr>
        <xdr:spPr>
          <a:xfrm>
            <a:off x="8480093" y="3288181"/>
            <a:ext cx="184857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CxnSpPr/>
        </xdr:nvCxnSpPr>
        <xdr:spPr>
          <a:xfrm>
            <a:off x="8480093" y="4677177"/>
            <a:ext cx="184857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CxnSpPr/>
        </xdr:nvCxnSpPr>
        <xdr:spPr>
          <a:xfrm>
            <a:off x="9697065" y="4677177"/>
            <a:ext cx="35430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CxnSpPr/>
        </xdr:nvCxnSpPr>
        <xdr:spPr>
          <a:xfrm>
            <a:off x="11083489" y="4677177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CxnSpPr/>
        </xdr:nvCxnSpPr>
        <xdr:spPr>
          <a:xfrm>
            <a:off x="11252941" y="4507411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CxnSpPr/>
        </xdr:nvCxnSpPr>
        <xdr:spPr>
          <a:xfrm>
            <a:off x="13856337" y="4661744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CxnSpPr/>
        </xdr:nvCxnSpPr>
        <xdr:spPr>
          <a:xfrm>
            <a:off x="14025788" y="4491978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CxnSpPr/>
        </xdr:nvCxnSpPr>
        <xdr:spPr>
          <a:xfrm>
            <a:off x="15242760" y="4677177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CxnSpPr/>
        </xdr:nvCxnSpPr>
        <xdr:spPr>
          <a:xfrm>
            <a:off x="16629184" y="3288181"/>
            <a:ext cx="169452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CxnSpPr/>
        </xdr:nvCxnSpPr>
        <xdr:spPr>
          <a:xfrm>
            <a:off x="16629184" y="4677177"/>
            <a:ext cx="169452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CxnSpPr/>
        </xdr:nvCxnSpPr>
        <xdr:spPr>
          <a:xfrm>
            <a:off x="14025788" y="1899184"/>
            <a:ext cx="0" cy="1852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CxnSpPr/>
        </xdr:nvCxnSpPr>
        <xdr:spPr>
          <a:xfrm>
            <a:off x="14025788" y="3118414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CxnSpPr/>
        </xdr:nvCxnSpPr>
        <xdr:spPr>
          <a:xfrm>
            <a:off x="15412212" y="1899184"/>
            <a:ext cx="0" cy="18520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線コネクタ 37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CxnSpPr/>
        </xdr:nvCxnSpPr>
        <xdr:spPr>
          <a:xfrm>
            <a:off x="8480093" y="7439737"/>
            <a:ext cx="184857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CxnSpPr/>
        </xdr:nvCxnSpPr>
        <xdr:spPr>
          <a:xfrm>
            <a:off x="9697065" y="7439737"/>
            <a:ext cx="354308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CxnSpPr/>
        </xdr:nvCxnSpPr>
        <xdr:spPr>
          <a:xfrm>
            <a:off x="11083489" y="7439737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CxnSpPr/>
        </xdr:nvCxnSpPr>
        <xdr:spPr>
          <a:xfrm>
            <a:off x="11252941" y="7269971"/>
            <a:ext cx="0" cy="35496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CxnSpPr/>
        </xdr:nvCxnSpPr>
        <xdr:spPr>
          <a:xfrm>
            <a:off x="13856337" y="7439737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線コネクタ 42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CxnSpPr/>
        </xdr:nvCxnSpPr>
        <xdr:spPr>
          <a:xfrm>
            <a:off x="14025788" y="7269971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線コネクタ 43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CxnSpPr/>
        </xdr:nvCxnSpPr>
        <xdr:spPr>
          <a:xfrm>
            <a:off x="15242760" y="7439737"/>
            <a:ext cx="338904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CxnSpPr/>
        </xdr:nvCxnSpPr>
        <xdr:spPr>
          <a:xfrm>
            <a:off x="16629184" y="7439737"/>
            <a:ext cx="169452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直線コネクタ 45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CxnSpPr/>
        </xdr:nvCxnSpPr>
        <xdr:spPr>
          <a:xfrm>
            <a:off x="11252941" y="8658967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CxnSpPr/>
        </xdr:nvCxnSpPr>
        <xdr:spPr>
          <a:xfrm>
            <a:off x="8480093" y="8828733"/>
            <a:ext cx="184857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直線コネクタ 47"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CxnSpPr/>
        </xdr:nvCxnSpPr>
        <xdr:spPr>
          <a:xfrm>
            <a:off x="16629184" y="8828733"/>
            <a:ext cx="169452" cy="0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CxnSpPr/>
        </xdr:nvCxnSpPr>
        <xdr:spPr>
          <a:xfrm>
            <a:off x="14025788" y="8658967"/>
            <a:ext cx="0" cy="339532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直線コネクタ 53">
            <a:extLst>
              <a:ext uri="{FF2B5EF4-FFF2-40B4-BE49-F238E27FC236}">
                <a16:creationId xmlns:a16="http://schemas.microsoft.com/office/drawing/2014/main" id="{00000000-0008-0000-0500-000036000000}"/>
              </a:ext>
            </a:extLst>
          </xdr:cNvPr>
          <xdr:cNvCxnSpPr/>
        </xdr:nvCxnSpPr>
        <xdr:spPr>
          <a:xfrm>
            <a:off x="9866517" y="10047964"/>
            <a:ext cx="0" cy="16976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500-000037000000}"/>
              </a:ext>
            </a:extLst>
          </xdr:cNvPr>
          <xdr:cNvCxnSpPr/>
        </xdr:nvCxnSpPr>
        <xdr:spPr>
          <a:xfrm>
            <a:off x="11252941" y="10047964"/>
            <a:ext cx="0" cy="16976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500-000038000000}"/>
              </a:ext>
            </a:extLst>
          </xdr:cNvPr>
          <xdr:cNvCxnSpPr/>
        </xdr:nvCxnSpPr>
        <xdr:spPr>
          <a:xfrm>
            <a:off x="14025788" y="10047964"/>
            <a:ext cx="0" cy="16976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7" name="直線コネクタ 56">
            <a:extLst>
              <a:ext uri="{FF2B5EF4-FFF2-40B4-BE49-F238E27FC236}">
                <a16:creationId xmlns:a16="http://schemas.microsoft.com/office/drawing/2014/main" id="{00000000-0008-0000-0500-000039000000}"/>
              </a:ext>
            </a:extLst>
          </xdr:cNvPr>
          <xdr:cNvCxnSpPr/>
        </xdr:nvCxnSpPr>
        <xdr:spPr>
          <a:xfrm>
            <a:off x="15412212" y="10047964"/>
            <a:ext cx="0" cy="169766"/>
          </a:xfrm>
          <a:prstGeom prst="line">
            <a:avLst/>
          </a:prstGeom>
          <a:ln w="190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0000000-0008-0000-0500-00003B000000}"/>
              </a:ext>
            </a:extLst>
          </xdr:cNvPr>
          <xdr:cNvCxnSpPr/>
        </xdr:nvCxnSpPr>
        <xdr:spPr>
          <a:xfrm flipH="1">
            <a:off x="12469913" y="5880974"/>
            <a:ext cx="169452" cy="1852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00000000-0008-0000-0500-00003C000000}"/>
              </a:ext>
            </a:extLst>
          </xdr:cNvPr>
          <xdr:cNvCxnSpPr/>
        </xdr:nvCxnSpPr>
        <xdr:spPr>
          <a:xfrm flipH="1">
            <a:off x="12639365" y="6066174"/>
            <a:ext cx="169452" cy="169766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00000000-0008-0000-0500-00003D000000}"/>
              </a:ext>
            </a:extLst>
          </xdr:cNvPr>
          <xdr:cNvCxnSpPr/>
        </xdr:nvCxnSpPr>
        <xdr:spPr>
          <a:xfrm>
            <a:off x="12639365" y="5880974"/>
            <a:ext cx="169452" cy="1852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00000000-0008-0000-0500-00003F000000}"/>
              </a:ext>
            </a:extLst>
          </xdr:cNvPr>
          <xdr:cNvCxnSpPr/>
        </xdr:nvCxnSpPr>
        <xdr:spPr>
          <a:xfrm>
            <a:off x="12469913" y="6066174"/>
            <a:ext cx="169452" cy="169766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21"/>
  <sheetViews>
    <sheetView showGridLines="0" showRowColHeaders="0" tabSelected="1" zoomScale="110" zoomScaleNormal="110" workbookViewId="0">
      <selection activeCell="B1" sqref="B1"/>
    </sheetView>
  </sheetViews>
  <sheetFormatPr defaultColWidth="9" defaultRowHeight="13"/>
  <cols>
    <col min="1" max="16384" width="9" style="23"/>
  </cols>
  <sheetData>
    <row r="3" spans="2:15" ht="53.4" customHeight="1">
      <c r="B3" s="153" t="s">
        <v>221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87"/>
      <c r="O3" s="87"/>
    </row>
    <row r="5" spans="2:15" ht="34.25" customHeight="1">
      <c r="B5" s="154" t="s">
        <v>182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2:15" ht="15.75" customHeight="1"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17" spans="3:3" ht="14.5">
      <c r="C17" s="151" t="s">
        <v>215</v>
      </c>
    </row>
    <row r="18" spans="3:3" ht="14.5">
      <c r="C18" s="107" t="s">
        <v>187</v>
      </c>
    </row>
    <row r="19" spans="3:3" ht="14.5">
      <c r="C19" s="107" t="s">
        <v>214</v>
      </c>
    </row>
    <row r="20" spans="3:3" ht="14.5">
      <c r="C20" s="107" t="s">
        <v>188</v>
      </c>
    </row>
    <row r="21" spans="3:3" ht="14.5">
      <c r="C21" s="107" t="s">
        <v>189</v>
      </c>
    </row>
  </sheetData>
  <sheetProtection algorithmName="SHA-512" hashValue="TMN43vYUA2RPgCEtD0O5/VJxJyLLgKO26mWGLto4TbkW03BpclcZ/sHCqW135zbdYKEPf2vg7bjT8tsTb8LFFQ==" saltValue="9gbqsk86gZWixGOfPefDyA==" spinCount="100000" sheet="1" selectLockedCells="1"/>
  <mergeCells count="3">
    <mergeCell ref="B6:K6"/>
    <mergeCell ref="B3:M3"/>
    <mergeCell ref="B5:M5"/>
  </mergeCells>
  <phoneticPr fontId="7"/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2:AY69"/>
  <sheetViews>
    <sheetView showGridLines="0" showRowColHeaders="0" topLeftCell="A48" zoomScale="110" zoomScaleNormal="110" workbookViewId="0">
      <selection activeCell="H62" sqref="H62:R63"/>
    </sheetView>
  </sheetViews>
  <sheetFormatPr defaultColWidth="2.1796875" defaultRowHeight="13"/>
  <cols>
    <col min="1" max="42" width="2.1796875" style="23"/>
    <col min="43" max="43" width="2.1796875" style="23" customWidth="1"/>
    <col min="44" max="44" width="2.1796875" style="23" hidden="1" customWidth="1"/>
    <col min="45" max="49" width="11.08984375" style="23" hidden="1" customWidth="1"/>
    <col min="50" max="50" width="0" style="23" hidden="1" customWidth="1"/>
    <col min="51" max="51" width="6.453125" style="23" hidden="1" customWidth="1"/>
    <col min="52" max="52" width="0" style="23" hidden="1" customWidth="1"/>
    <col min="53" max="16384" width="2.1796875" style="23"/>
  </cols>
  <sheetData>
    <row r="2" spans="2:42">
      <c r="C2" s="85" t="s">
        <v>155</v>
      </c>
    </row>
    <row r="3" spans="2:42">
      <c r="C3" s="85" t="s">
        <v>154</v>
      </c>
      <c r="D3" s="85"/>
      <c r="E3" s="85"/>
      <c r="F3" s="39"/>
    </row>
    <row r="4" spans="2:42">
      <c r="C4" s="85"/>
      <c r="D4" s="85" t="s">
        <v>231</v>
      </c>
      <c r="E4" s="85"/>
      <c r="F4" s="39"/>
    </row>
    <row r="6" spans="2:4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</row>
    <row r="7" spans="2:42">
      <c r="B7" s="46"/>
      <c r="C7" s="634" t="s">
        <v>232</v>
      </c>
      <c r="D7" s="635"/>
      <c r="E7" s="635"/>
      <c r="F7" s="635"/>
      <c r="G7" s="635"/>
      <c r="H7" s="635"/>
      <c r="I7" s="635"/>
      <c r="J7" s="635"/>
      <c r="K7" s="635"/>
      <c r="L7" s="635"/>
      <c r="M7" s="635"/>
      <c r="N7" s="635"/>
      <c r="O7" s="635"/>
      <c r="P7" s="635"/>
      <c r="Q7" s="635"/>
      <c r="R7" s="635"/>
      <c r="S7" s="635"/>
      <c r="T7" s="635"/>
      <c r="U7" s="635"/>
      <c r="V7" s="635"/>
      <c r="W7" s="635"/>
      <c r="X7" s="635"/>
      <c r="Y7" s="635"/>
      <c r="Z7" s="635"/>
      <c r="AA7" s="635"/>
      <c r="AB7" s="635"/>
      <c r="AC7" s="635"/>
      <c r="AD7" s="635"/>
      <c r="AE7" s="635"/>
      <c r="AF7" s="635"/>
      <c r="AG7" s="635"/>
      <c r="AH7" s="635"/>
      <c r="AI7" s="635"/>
      <c r="AJ7" s="635"/>
      <c r="AK7" s="635"/>
      <c r="AL7" s="635"/>
      <c r="AM7" s="635"/>
      <c r="AN7" s="635"/>
      <c r="AO7" s="46"/>
      <c r="AP7" s="47"/>
    </row>
    <row r="8" spans="2:42" ht="28.25" customHeight="1">
      <c r="B8" s="46"/>
      <c r="C8" s="635"/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635"/>
      <c r="O8" s="635"/>
      <c r="P8" s="635"/>
      <c r="Q8" s="635"/>
      <c r="R8" s="635"/>
      <c r="S8" s="635"/>
      <c r="T8" s="635"/>
      <c r="U8" s="635"/>
      <c r="V8" s="635"/>
      <c r="W8" s="635"/>
      <c r="X8" s="635"/>
      <c r="Y8" s="635"/>
      <c r="Z8" s="635"/>
      <c r="AA8" s="635"/>
      <c r="AB8" s="635"/>
      <c r="AC8" s="635"/>
      <c r="AD8" s="635"/>
      <c r="AE8" s="635"/>
      <c r="AF8" s="635"/>
      <c r="AG8" s="635"/>
      <c r="AH8" s="635"/>
      <c r="AI8" s="635"/>
      <c r="AJ8" s="635"/>
      <c r="AK8" s="635"/>
      <c r="AL8" s="635"/>
      <c r="AM8" s="635"/>
      <c r="AN8" s="635"/>
      <c r="AO8" s="46"/>
      <c r="AP8" s="47"/>
    </row>
    <row r="9" spans="2:42" ht="13.5" customHeight="1">
      <c r="B9" s="46"/>
      <c r="C9" s="638" t="s">
        <v>72</v>
      </c>
      <c r="D9" s="626"/>
      <c r="E9" s="626"/>
      <c r="F9" s="623"/>
      <c r="G9" s="642">
        <f>団体名</f>
        <v>0</v>
      </c>
      <c r="H9" s="643"/>
      <c r="I9" s="643"/>
      <c r="J9" s="643"/>
      <c r="K9" s="643"/>
      <c r="L9" s="643"/>
      <c r="M9" s="643"/>
      <c r="N9" s="643"/>
      <c r="O9" s="643"/>
      <c r="P9" s="643"/>
      <c r="Q9" s="643"/>
      <c r="R9" s="643"/>
      <c r="S9" s="643"/>
      <c r="T9" s="643"/>
      <c r="U9" s="643"/>
      <c r="V9" s="643"/>
      <c r="W9" s="643"/>
      <c r="X9" s="643"/>
      <c r="Y9" s="643"/>
      <c r="Z9" s="643"/>
      <c r="AA9" s="643"/>
      <c r="AB9" s="643"/>
      <c r="AC9" s="643"/>
      <c r="AD9" s="643"/>
      <c r="AE9" s="643"/>
      <c r="AF9" s="643"/>
      <c r="AG9" s="644"/>
      <c r="AH9" s="638" t="s">
        <v>73</v>
      </c>
      <c r="AI9" s="626"/>
      <c r="AJ9" s="626"/>
      <c r="AK9" s="623"/>
      <c r="AL9" s="663">
        <f>出演順</f>
        <v>0</v>
      </c>
      <c r="AM9" s="664"/>
      <c r="AN9" s="665"/>
      <c r="AO9" s="46"/>
      <c r="AP9" s="47"/>
    </row>
    <row r="10" spans="2:42" ht="13.5" customHeight="1">
      <c r="B10" s="46"/>
      <c r="C10" s="639"/>
      <c r="D10" s="640"/>
      <c r="E10" s="640"/>
      <c r="F10" s="641"/>
      <c r="G10" s="645"/>
      <c r="H10" s="646"/>
      <c r="I10" s="646"/>
      <c r="J10" s="646"/>
      <c r="K10" s="646"/>
      <c r="L10" s="646"/>
      <c r="M10" s="646"/>
      <c r="N10" s="646"/>
      <c r="O10" s="646"/>
      <c r="P10" s="646"/>
      <c r="Q10" s="646"/>
      <c r="R10" s="646"/>
      <c r="S10" s="646"/>
      <c r="T10" s="646"/>
      <c r="U10" s="646"/>
      <c r="V10" s="646"/>
      <c r="W10" s="646"/>
      <c r="X10" s="646"/>
      <c r="Y10" s="646"/>
      <c r="Z10" s="646"/>
      <c r="AA10" s="646"/>
      <c r="AB10" s="646"/>
      <c r="AC10" s="646"/>
      <c r="AD10" s="646"/>
      <c r="AE10" s="646"/>
      <c r="AF10" s="646"/>
      <c r="AG10" s="647"/>
      <c r="AH10" s="639" t="s">
        <v>74</v>
      </c>
      <c r="AI10" s="640"/>
      <c r="AJ10" s="640"/>
      <c r="AK10" s="641"/>
      <c r="AL10" s="666"/>
      <c r="AM10" s="667"/>
      <c r="AN10" s="668"/>
      <c r="AO10" s="46"/>
      <c r="AP10" s="47"/>
    </row>
    <row r="11" spans="2:42" ht="13.5" customHeight="1">
      <c r="B11" s="46"/>
      <c r="C11" s="638" t="s">
        <v>82</v>
      </c>
      <c r="D11" s="626"/>
      <c r="E11" s="626"/>
      <c r="F11" s="623"/>
      <c r="G11" s="655" t="str">
        <f>部門&amp;"("&amp;形態&amp;")"</f>
        <v>（選択してください）(（選択してください）)</v>
      </c>
      <c r="H11" s="656"/>
      <c r="I11" s="656"/>
      <c r="J11" s="656"/>
      <c r="K11" s="656"/>
      <c r="L11" s="656"/>
      <c r="M11" s="656"/>
      <c r="N11" s="656"/>
      <c r="O11" s="656"/>
      <c r="P11" s="656"/>
      <c r="Q11" s="656"/>
      <c r="R11" s="656"/>
      <c r="S11" s="656"/>
      <c r="T11" s="656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  <c r="AE11" s="656"/>
      <c r="AF11" s="656"/>
      <c r="AG11" s="656"/>
      <c r="AH11" s="656"/>
      <c r="AI11" s="656"/>
      <c r="AJ11" s="656"/>
      <c r="AK11" s="656"/>
      <c r="AL11" s="656"/>
      <c r="AM11" s="656"/>
      <c r="AN11" s="670"/>
      <c r="AO11" s="46"/>
      <c r="AP11" s="47"/>
    </row>
    <row r="12" spans="2:42">
      <c r="B12" s="46"/>
      <c r="C12" s="654"/>
      <c r="D12" s="628"/>
      <c r="E12" s="628"/>
      <c r="F12" s="624"/>
      <c r="G12" s="658"/>
      <c r="H12" s="659"/>
      <c r="I12" s="659"/>
      <c r="J12" s="659"/>
      <c r="K12" s="659"/>
      <c r="L12" s="659"/>
      <c r="M12" s="659"/>
      <c r="N12" s="659"/>
      <c r="O12" s="659"/>
      <c r="P12" s="659"/>
      <c r="Q12" s="659"/>
      <c r="R12" s="659"/>
      <c r="S12" s="659"/>
      <c r="T12" s="659"/>
      <c r="U12" s="659"/>
      <c r="V12" s="659"/>
      <c r="W12" s="659"/>
      <c r="X12" s="659"/>
      <c r="Y12" s="659"/>
      <c r="Z12" s="659"/>
      <c r="AA12" s="659"/>
      <c r="AB12" s="659"/>
      <c r="AC12" s="659"/>
      <c r="AD12" s="659"/>
      <c r="AE12" s="659"/>
      <c r="AF12" s="659"/>
      <c r="AG12" s="659"/>
      <c r="AH12" s="659"/>
      <c r="AI12" s="659"/>
      <c r="AJ12" s="659"/>
      <c r="AK12" s="659"/>
      <c r="AL12" s="659"/>
      <c r="AM12" s="659"/>
      <c r="AN12" s="671"/>
      <c r="AO12" s="46"/>
      <c r="AP12" s="47"/>
    </row>
    <row r="13" spans="2:42" ht="13.5" customHeight="1">
      <c r="B13" s="46"/>
      <c r="C13" s="638" t="s">
        <v>83</v>
      </c>
      <c r="D13" s="626"/>
      <c r="E13" s="626"/>
      <c r="F13" s="623"/>
      <c r="G13" s="648">
        <f>申込責任者</f>
        <v>0</v>
      </c>
      <c r="H13" s="649"/>
      <c r="I13" s="649"/>
      <c r="J13" s="649"/>
      <c r="K13" s="649"/>
      <c r="L13" s="649"/>
      <c r="M13" s="649"/>
      <c r="N13" s="649"/>
      <c r="O13" s="649"/>
      <c r="P13" s="649"/>
      <c r="Q13" s="649"/>
      <c r="R13" s="649"/>
      <c r="S13" s="649"/>
      <c r="T13" s="649"/>
      <c r="U13" s="649"/>
      <c r="V13" s="649"/>
      <c r="W13" s="649"/>
      <c r="X13" s="661"/>
      <c r="Y13" s="655" t="s">
        <v>84</v>
      </c>
      <c r="Z13" s="656"/>
      <c r="AA13" s="657"/>
      <c r="AB13" s="648">
        <f>携帯</f>
        <v>0</v>
      </c>
      <c r="AC13" s="649"/>
      <c r="AD13" s="649"/>
      <c r="AE13" s="649"/>
      <c r="AF13" s="649"/>
      <c r="AG13" s="649"/>
      <c r="AH13" s="649"/>
      <c r="AI13" s="649"/>
      <c r="AJ13" s="649"/>
      <c r="AK13" s="649"/>
      <c r="AL13" s="649"/>
      <c r="AM13" s="649"/>
      <c r="AN13" s="650"/>
      <c r="AO13" s="46"/>
      <c r="AP13" s="47"/>
    </row>
    <row r="14" spans="2:42">
      <c r="B14" s="46"/>
      <c r="C14" s="654"/>
      <c r="D14" s="628"/>
      <c r="E14" s="628"/>
      <c r="F14" s="624"/>
      <c r="G14" s="651"/>
      <c r="H14" s="652"/>
      <c r="I14" s="652"/>
      <c r="J14" s="652"/>
      <c r="K14" s="652"/>
      <c r="L14" s="652"/>
      <c r="M14" s="652"/>
      <c r="N14" s="652"/>
      <c r="O14" s="652"/>
      <c r="P14" s="652"/>
      <c r="Q14" s="652"/>
      <c r="R14" s="652"/>
      <c r="S14" s="652"/>
      <c r="T14" s="652"/>
      <c r="U14" s="652"/>
      <c r="V14" s="652"/>
      <c r="W14" s="652"/>
      <c r="X14" s="662"/>
      <c r="Y14" s="658"/>
      <c r="Z14" s="659"/>
      <c r="AA14" s="660"/>
      <c r="AB14" s="651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3"/>
      <c r="AO14" s="46"/>
      <c r="AP14" s="47"/>
    </row>
    <row r="15" spans="2:42" ht="7.5" customHeight="1">
      <c r="B15" s="46"/>
      <c r="C15" s="45"/>
      <c r="D15" s="45"/>
      <c r="E15" s="45"/>
      <c r="F15" s="45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44"/>
      <c r="Z15" s="44"/>
      <c r="AA15" s="44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46"/>
      <c r="AP15" s="47"/>
    </row>
    <row r="16" spans="2:42">
      <c r="B16" s="46"/>
      <c r="C16" s="685" t="s">
        <v>140</v>
      </c>
      <c r="D16" s="685"/>
      <c r="E16" s="685"/>
      <c r="F16" s="685"/>
      <c r="G16" s="685"/>
      <c r="H16" s="685"/>
      <c r="I16" s="685"/>
      <c r="J16" s="685"/>
      <c r="K16" s="685"/>
      <c r="L16" s="685"/>
      <c r="M16" s="685"/>
      <c r="N16" s="685"/>
      <c r="O16" s="685"/>
      <c r="P16" s="685"/>
      <c r="Q16" s="685"/>
      <c r="R16" s="685"/>
      <c r="S16" s="685"/>
      <c r="T16" s="685"/>
      <c r="U16" s="685"/>
      <c r="V16" s="685"/>
      <c r="W16" s="685"/>
      <c r="X16" s="685"/>
      <c r="Y16" s="685"/>
      <c r="Z16" s="685"/>
      <c r="AA16" s="685"/>
      <c r="AB16" s="685"/>
      <c r="AC16" s="685"/>
      <c r="AD16" s="685"/>
      <c r="AE16" s="685"/>
      <c r="AF16" s="685"/>
      <c r="AG16" s="685"/>
      <c r="AH16" s="685"/>
      <c r="AI16" s="685"/>
      <c r="AJ16" s="685"/>
      <c r="AK16" s="685"/>
      <c r="AL16" s="685"/>
      <c r="AM16" s="685"/>
      <c r="AN16" s="685"/>
      <c r="AO16" s="46"/>
      <c r="AP16" s="47"/>
    </row>
    <row r="17" spans="2:42" ht="7.5" customHeight="1">
      <c r="B17" s="4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46"/>
      <c r="AP17" s="47"/>
    </row>
    <row r="18" spans="2:42">
      <c r="B18" s="46"/>
      <c r="C18" s="608" t="s">
        <v>99</v>
      </c>
      <c r="D18" s="609"/>
      <c r="E18" s="618" t="s">
        <v>141</v>
      </c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4" t="s">
        <v>101</v>
      </c>
      <c r="R18" s="615"/>
      <c r="S18" s="615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9"/>
      <c r="AO18" s="46"/>
      <c r="AP18" s="47"/>
    </row>
    <row r="19" spans="2:42">
      <c r="B19" s="46"/>
      <c r="C19" s="610"/>
      <c r="D19" s="611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16"/>
      <c r="R19" s="616"/>
      <c r="S19" s="616"/>
      <c r="AN19" s="28"/>
      <c r="AO19" s="46"/>
      <c r="AP19" s="47"/>
    </row>
    <row r="20" spans="2:42">
      <c r="B20" s="46"/>
      <c r="C20" s="610"/>
      <c r="D20" s="611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16"/>
      <c r="R20" s="616"/>
      <c r="S20" s="616"/>
      <c r="AN20" s="28"/>
      <c r="AO20" s="46"/>
      <c r="AP20" s="47"/>
    </row>
    <row r="21" spans="2:42">
      <c r="B21" s="46"/>
      <c r="C21" s="610"/>
      <c r="D21" s="611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16"/>
      <c r="R21" s="616"/>
      <c r="S21" s="616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1"/>
      <c r="AO21" s="46"/>
      <c r="AP21" s="47"/>
    </row>
    <row r="22" spans="2:42">
      <c r="B22" s="46"/>
      <c r="C22" s="610"/>
      <c r="D22" s="611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16"/>
      <c r="R22" s="616"/>
      <c r="S22" s="616"/>
      <c r="AN22" s="28"/>
      <c r="AO22" s="46"/>
      <c r="AP22" s="47"/>
    </row>
    <row r="23" spans="2:42">
      <c r="B23" s="46"/>
      <c r="C23" s="610"/>
      <c r="D23" s="611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16"/>
      <c r="R23" s="616"/>
      <c r="S23" s="616"/>
      <c r="AN23" s="28"/>
      <c r="AO23" s="46"/>
      <c r="AP23" s="47"/>
    </row>
    <row r="24" spans="2:42">
      <c r="B24" s="46"/>
      <c r="C24" s="610"/>
      <c r="D24" s="611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16"/>
      <c r="R24" s="616"/>
      <c r="S24" s="616"/>
      <c r="AN24" s="28"/>
      <c r="AO24" s="46"/>
      <c r="AP24" s="47"/>
    </row>
    <row r="25" spans="2:42">
      <c r="B25" s="46"/>
      <c r="C25" s="610"/>
      <c r="D25" s="611"/>
      <c r="E25" s="669" t="s">
        <v>103</v>
      </c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16"/>
      <c r="R25" s="616"/>
      <c r="S25" s="616"/>
      <c r="AN25" s="28"/>
      <c r="AO25" s="46"/>
      <c r="AP25" s="47"/>
    </row>
    <row r="26" spans="2:42">
      <c r="B26" s="46"/>
      <c r="C26" s="610"/>
      <c r="D26" s="611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16"/>
      <c r="R26" s="616"/>
      <c r="S26" s="616"/>
      <c r="AN26" s="28"/>
      <c r="AO26" s="46"/>
      <c r="AP26" s="47"/>
    </row>
    <row r="27" spans="2:42">
      <c r="B27" s="46"/>
      <c r="C27" s="610"/>
      <c r="D27" s="611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16"/>
      <c r="R27" s="616"/>
      <c r="S27" s="616"/>
      <c r="AN27" s="28"/>
      <c r="AO27" s="46"/>
      <c r="AP27" s="47"/>
    </row>
    <row r="28" spans="2:42">
      <c r="B28" s="46"/>
      <c r="C28" s="610"/>
      <c r="D28" s="611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16"/>
      <c r="R28" s="616"/>
      <c r="S28" s="616"/>
      <c r="AN28" s="28"/>
      <c r="AO28" s="46"/>
      <c r="AP28" s="47"/>
    </row>
    <row r="29" spans="2:42">
      <c r="B29" s="46"/>
      <c r="C29" s="610"/>
      <c r="D29" s="611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16"/>
      <c r="R29" s="616"/>
      <c r="S29" s="616"/>
      <c r="AN29" s="28"/>
      <c r="AO29" s="46"/>
      <c r="AP29" s="47"/>
    </row>
    <row r="30" spans="2:42">
      <c r="B30" s="46"/>
      <c r="C30" s="610"/>
      <c r="D30" s="611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16"/>
      <c r="R30" s="616"/>
      <c r="S30" s="616"/>
      <c r="AN30" s="28"/>
      <c r="AO30" s="46"/>
      <c r="AP30" s="47"/>
    </row>
    <row r="31" spans="2:42">
      <c r="B31" s="46"/>
      <c r="C31" s="610"/>
      <c r="D31" s="611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16"/>
      <c r="R31" s="616"/>
      <c r="S31" s="616"/>
      <c r="AN31" s="28"/>
      <c r="AO31" s="46"/>
      <c r="AP31" s="47"/>
    </row>
    <row r="32" spans="2:42">
      <c r="B32" s="46"/>
      <c r="C32" s="610"/>
      <c r="D32" s="611"/>
      <c r="E32" s="632"/>
      <c r="F32" s="631"/>
      <c r="G32" s="631"/>
      <c r="H32" s="631"/>
      <c r="I32" s="631"/>
      <c r="J32" s="631"/>
      <c r="K32" s="631"/>
      <c r="L32" s="631"/>
      <c r="M32" s="631"/>
      <c r="N32" s="631"/>
      <c r="O32" s="631"/>
      <c r="P32" s="631"/>
      <c r="Q32" s="616"/>
      <c r="R32" s="616"/>
      <c r="S32" s="616"/>
      <c r="AN32" s="28"/>
      <c r="AO32" s="46"/>
      <c r="AP32" s="47"/>
    </row>
    <row r="33" spans="2:42">
      <c r="B33" s="46"/>
      <c r="C33" s="610"/>
      <c r="D33" s="611"/>
      <c r="E33" s="631"/>
      <c r="F33" s="631"/>
      <c r="G33" s="631"/>
      <c r="H33" s="631"/>
      <c r="I33" s="631"/>
      <c r="J33" s="631"/>
      <c r="K33" s="631"/>
      <c r="L33" s="631"/>
      <c r="M33" s="631"/>
      <c r="N33" s="631"/>
      <c r="O33" s="631"/>
      <c r="P33" s="631"/>
      <c r="Q33" s="616"/>
      <c r="R33" s="616"/>
      <c r="S33" s="616"/>
      <c r="AN33" s="28"/>
      <c r="AO33" s="46"/>
      <c r="AP33" s="47"/>
    </row>
    <row r="34" spans="2:42">
      <c r="B34" s="46"/>
      <c r="C34" s="610"/>
      <c r="D34" s="611"/>
      <c r="E34" s="631"/>
      <c r="F34" s="631"/>
      <c r="G34" s="631"/>
      <c r="H34" s="631"/>
      <c r="I34" s="631"/>
      <c r="J34" s="631"/>
      <c r="K34" s="631"/>
      <c r="L34" s="631"/>
      <c r="M34" s="631"/>
      <c r="N34" s="631"/>
      <c r="O34" s="631"/>
      <c r="P34" s="631"/>
      <c r="Q34" s="616"/>
      <c r="R34" s="616"/>
      <c r="S34" s="616"/>
      <c r="AN34" s="28"/>
      <c r="AO34" s="46"/>
      <c r="AP34" s="47"/>
    </row>
    <row r="35" spans="2:42" ht="8.25" customHeight="1">
      <c r="B35" s="46"/>
      <c r="C35" s="610"/>
      <c r="D35" s="611"/>
      <c r="E35" s="631"/>
      <c r="F35" s="631"/>
      <c r="G35" s="631"/>
      <c r="H35" s="631"/>
      <c r="I35" s="631"/>
      <c r="J35" s="631"/>
      <c r="K35" s="631"/>
      <c r="L35" s="631"/>
      <c r="M35" s="631"/>
      <c r="N35" s="631"/>
      <c r="O35" s="631"/>
      <c r="P35" s="631"/>
      <c r="Q35" s="616"/>
      <c r="R35" s="616"/>
      <c r="S35" s="616"/>
      <c r="AN35" s="28"/>
      <c r="AO35" s="46"/>
      <c r="AP35" s="47"/>
    </row>
    <row r="36" spans="2:42" ht="8.25" customHeight="1">
      <c r="B36" s="46"/>
      <c r="C36" s="610"/>
      <c r="D36" s="611"/>
      <c r="E36" s="631"/>
      <c r="F36" s="631"/>
      <c r="G36" s="631"/>
      <c r="H36" s="631"/>
      <c r="I36" s="631"/>
      <c r="J36" s="631"/>
      <c r="K36" s="631"/>
      <c r="L36" s="631"/>
      <c r="M36" s="631"/>
      <c r="N36" s="631"/>
      <c r="O36" s="631"/>
      <c r="P36" s="631"/>
      <c r="Q36" s="616"/>
      <c r="R36" s="616"/>
      <c r="S36" s="616"/>
      <c r="AN36" s="28"/>
      <c r="AO36" s="46"/>
      <c r="AP36" s="47"/>
    </row>
    <row r="37" spans="2:42">
      <c r="B37" s="46"/>
      <c r="C37" s="610"/>
      <c r="D37" s="611"/>
      <c r="E37" s="631"/>
      <c r="F37" s="631"/>
      <c r="G37" s="631"/>
      <c r="H37" s="631"/>
      <c r="I37" s="631"/>
      <c r="J37" s="631"/>
      <c r="K37" s="631"/>
      <c r="L37" s="631"/>
      <c r="M37" s="631"/>
      <c r="N37" s="631"/>
      <c r="O37" s="631"/>
      <c r="P37" s="631"/>
      <c r="Q37" s="616"/>
      <c r="R37" s="616"/>
      <c r="S37" s="616"/>
      <c r="V37" s="351" t="s">
        <v>80</v>
      </c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  <c r="AH37" s="351"/>
      <c r="AI37" s="351"/>
      <c r="AJ37" s="351"/>
      <c r="AK37" s="351"/>
      <c r="AL37" s="351"/>
      <c r="AN37" s="28"/>
      <c r="AO37" s="46"/>
      <c r="AP37" s="47"/>
    </row>
    <row r="38" spans="2:42">
      <c r="B38" s="46"/>
      <c r="C38" s="612"/>
      <c r="D38" s="613"/>
      <c r="E38" s="633"/>
      <c r="F38" s="633"/>
      <c r="G38" s="633"/>
      <c r="H38" s="633"/>
      <c r="I38" s="633"/>
      <c r="J38" s="633"/>
      <c r="K38" s="633"/>
      <c r="L38" s="633"/>
      <c r="M38" s="633"/>
      <c r="N38" s="633"/>
      <c r="O38" s="633"/>
      <c r="P38" s="633"/>
      <c r="Q38" s="617"/>
      <c r="R38" s="617"/>
      <c r="S38" s="617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1"/>
      <c r="AO38" s="46"/>
      <c r="AP38" s="47"/>
    </row>
    <row r="39" spans="2:42">
      <c r="B39" s="46"/>
      <c r="AO39" s="46"/>
      <c r="AP39" s="47"/>
    </row>
    <row r="40" spans="2:42">
      <c r="B40" s="46"/>
      <c r="C40" s="608" t="s">
        <v>100</v>
      </c>
      <c r="D40" s="609"/>
      <c r="E40" s="629" t="s">
        <v>104</v>
      </c>
      <c r="F40" s="630"/>
      <c r="G40" s="630"/>
      <c r="H40" s="630"/>
      <c r="I40" s="630"/>
      <c r="J40" s="630"/>
      <c r="K40" s="630"/>
      <c r="L40" s="630"/>
      <c r="M40" s="630"/>
      <c r="N40" s="630"/>
      <c r="O40" s="630"/>
      <c r="P40" s="630"/>
      <c r="Q40" s="614" t="s">
        <v>102</v>
      </c>
      <c r="R40" s="615"/>
      <c r="S40" s="61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6"/>
      <c r="AO40" s="46"/>
      <c r="AP40" s="47"/>
    </row>
    <row r="41" spans="2:42">
      <c r="B41" s="46"/>
      <c r="C41" s="610"/>
      <c r="D41" s="611"/>
      <c r="E41" s="631"/>
      <c r="F41" s="631"/>
      <c r="G41" s="631"/>
      <c r="H41" s="631"/>
      <c r="I41" s="631"/>
      <c r="J41" s="631"/>
      <c r="K41" s="631"/>
      <c r="L41" s="631"/>
      <c r="M41" s="631"/>
      <c r="N41" s="631"/>
      <c r="O41" s="631"/>
      <c r="P41" s="631"/>
      <c r="Q41" s="616"/>
      <c r="R41" s="616"/>
      <c r="S41" s="616"/>
      <c r="AN41" s="28"/>
      <c r="AO41" s="46"/>
      <c r="AP41" s="47"/>
    </row>
    <row r="42" spans="2:42">
      <c r="B42" s="46"/>
      <c r="C42" s="610"/>
      <c r="D42" s="611"/>
      <c r="E42" s="631"/>
      <c r="F42" s="631"/>
      <c r="G42" s="631"/>
      <c r="H42" s="631"/>
      <c r="I42" s="631"/>
      <c r="J42" s="631"/>
      <c r="K42" s="631"/>
      <c r="L42" s="631"/>
      <c r="M42" s="631"/>
      <c r="N42" s="631"/>
      <c r="O42" s="631"/>
      <c r="P42" s="631"/>
      <c r="Q42" s="616"/>
      <c r="R42" s="616"/>
      <c r="S42" s="616"/>
      <c r="AN42" s="28"/>
      <c r="AO42" s="46"/>
      <c r="AP42" s="47"/>
    </row>
    <row r="43" spans="2:42">
      <c r="B43" s="46"/>
      <c r="C43" s="610"/>
      <c r="D43" s="611"/>
      <c r="E43" s="631"/>
      <c r="F43" s="631"/>
      <c r="G43" s="631"/>
      <c r="H43" s="631"/>
      <c r="I43" s="631"/>
      <c r="J43" s="631"/>
      <c r="K43" s="631"/>
      <c r="L43" s="631"/>
      <c r="M43" s="631"/>
      <c r="N43" s="631"/>
      <c r="O43" s="631"/>
      <c r="P43" s="631"/>
      <c r="Q43" s="616"/>
      <c r="R43" s="616"/>
      <c r="S43" s="616"/>
      <c r="AN43" s="28"/>
      <c r="AO43" s="46"/>
      <c r="AP43" s="47"/>
    </row>
    <row r="44" spans="2:42">
      <c r="B44" s="46"/>
      <c r="C44" s="610"/>
      <c r="D44" s="611"/>
      <c r="E44" s="631"/>
      <c r="F44" s="631"/>
      <c r="G44" s="631"/>
      <c r="H44" s="631"/>
      <c r="I44" s="631"/>
      <c r="J44" s="631"/>
      <c r="K44" s="631"/>
      <c r="L44" s="631"/>
      <c r="M44" s="631"/>
      <c r="N44" s="631"/>
      <c r="O44" s="631"/>
      <c r="P44" s="631"/>
      <c r="Q44" s="616"/>
      <c r="R44" s="616"/>
      <c r="S44" s="616"/>
      <c r="AN44" s="28"/>
      <c r="AO44" s="46"/>
      <c r="AP44" s="47"/>
    </row>
    <row r="45" spans="2:42">
      <c r="B45" s="46"/>
      <c r="C45" s="610"/>
      <c r="D45" s="611"/>
      <c r="E45" s="631"/>
      <c r="F45" s="631"/>
      <c r="G45" s="631"/>
      <c r="H45" s="631"/>
      <c r="I45" s="631"/>
      <c r="J45" s="631"/>
      <c r="K45" s="631"/>
      <c r="L45" s="631"/>
      <c r="M45" s="631"/>
      <c r="N45" s="631"/>
      <c r="O45" s="631"/>
      <c r="P45" s="631"/>
      <c r="Q45" s="616"/>
      <c r="R45" s="616"/>
      <c r="S45" s="616"/>
      <c r="AN45" s="28"/>
      <c r="AO45" s="46"/>
      <c r="AP45" s="47"/>
    </row>
    <row r="46" spans="2:42">
      <c r="B46" s="46"/>
      <c r="C46" s="610"/>
      <c r="D46" s="611"/>
      <c r="E46" s="631"/>
      <c r="F46" s="631"/>
      <c r="G46" s="631"/>
      <c r="H46" s="631"/>
      <c r="I46" s="631"/>
      <c r="J46" s="631"/>
      <c r="K46" s="631"/>
      <c r="L46" s="631"/>
      <c r="M46" s="631"/>
      <c r="N46" s="631"/>
      <c r="O46" s="631"/>
      <c r="P46" s="631"/>
      <c r="Q46" s="616"/>
      <c r="R46" s="616"/>
      <c r="S46" s="616"/>
      <c r="AN46" s="28"/>
      <c r="AO46" s="46"/>
      <c r="AP46" s="47"/>
    </row>
    <row r="47" spans="2:42">
      <c r="B47" s="46"/>
      <c r="C47" s="610"/>
      <c r="D47" s="611"/>
      <c r="E47" s="632"/>
      <c r="F47" s="631"/>
      <c r="G47" s="631"/>
      <c r="H47" s="631"/>
      <c r="I47" s="631"/>
      <c r="J47" s="631"/>
      <c r="K47" s="631"/>
      <c r="L47" s="631"/>
      <c r="M47" s="631"/>
      <c r="N47" s="631"/>
      <c r="O47" s="631"/>
      <c r="P47" s="631"/>
      <c r="Q47" s="616"/>
      <c r="R47" s="616"/>
      <c r="S47" s="616"/>
      <c r="AN47" s="28"/>
      <c r="AO47" s="46"/>
      <c r="AP47" s="47"/>
    </row>
    <row r="48" spans="2:42">
      <c r="B48" s="46"/>
      <c r="C48" s="610"/>
      <c r="D48" s="611"/>
      <c r="E48" s="631"/>
      <c r="F48" s="631"/>
      <c r="G48" s="631"/>
      <c r="H48" s="631"/>
      <c r="I48" s="631"/>
      <c r="J48" s="631"/>
      <c r="K48" s="631"/>
      <c r="L48" s="631"/>
      <c r="M48" s="631"/>
      <c r="N48" s="631"/>
      <c r="O48" s="631"/>
      <c r="P48" s="631"/>
      <c r="Q48" s="616"/>
      <c r="R48" s="616"/>
      <c r="S48" s="616"/>
      <c r="AN48" s="28"/>
      <c r="AO48" s="46"/>
      <c r="AP48" s="47"/>
    </row>
    <row r="49" spans="2:51">
      <c r="B49" s="46"/>
      <c r="C49" s="610"/>
      <c r="D49" s="611"/>
      <c r="E49" s="631"/>
      <c r="F49" s="631"/>
      <c r="G49" s="631"/>
      <c r="H49" s="631"/>
      <c r="I49" s="631"/>
      <c r="J49" s="631"/>
      <c r="K49" s="631"/>
      <c r="L49" s="631"/>
      <c r="M49" s="631"/>
      <c r="N49" s="631"/>
      <c r="O49" s="631"/>
      <c r="P49" s="631"/>
      <c r="Q49" s="616"/>
      <c r="R49" s="616"/>
      <c r="S49" s="616"/>
      <c r="AN49" s="28"/>
      <c r="AO49" s="46"/>
      <c r="AP49" s="47"/>
    </row>
    <row r="50" spans="2:51">
      <c r="B50" s="46"/>
      <c r="C50" s="610"/>
      <c r="D50" s="611"/>
      <c r="E50" s="631"/>
      <c r="F50" s="631"/>
      <c r="G50" s="631"/>
      <c r="H50" s="631"/>
      <c r="I50" s="631"/>
      <c r="J50" s="631"/>
      <c r="K50" s="631"/>
      <c r="L50" s="631"/>
      <c r="M50" s="631"/>
      <c r="N50" s="631"/>
      <c r="O50" s="631"/>
      <c r="P50" s="631"/>
      <c r="Q50" s="616"/>
      <c r="R50" s="616"/>
      <c r="S50" s="616"/>
      <c r="AN50" s="28"/>
      <c r="AO50" s="46"/>
      <c r="AP50" s="47"/>
    </row>
    <row r="51" spans="2:51">
      <c r="B51" s="46"/>
      <c r="C51" s="610"/>
      <c r="D51" s="611"/>
      <c r="E51" s="631"/>
      <c r="F51" s="631"/>
      <c r="G51" s="631"/>
      <c r="H51" s="631"/>
      <c r="I51" s="631"/>
      <c r="J51" s="631"/>
      <c r="K51" s="631"/>
      <c r="L51" s="631"/>
      <c r="M51" s="631"/>
      <c r="N51" s="631"/>
      <c r="O51" s="631"/>
      <c r="P51" s="631"/>
      <c r="Q51" s="616"/>
      <c r="R51" s="616"/>
      <c r="S51" s="616"/>
      <c r="AN51" s="28"/>
      <c r="AO51" s="46"/>
      <c r="AP51" s="47"/>
    </row>
    <row r="52" spans="2:51">
      <c r="B52" s="46"/>
      <c r="C52" s="610"/>
      <c r="D52" s="611"/>
      <c r="E52" s="631"/>
      <c r="F52" s="631"/>
      <c r="G52" s="631"/>
      <c r="H52" s="631"/>
      <c r="I52" s="631"/>
      <c r="J52" s="631"/>
      <c r="K52" s="631"/>
      <c r="L52" s="631"/>
      <c r="M52" s="631"/>
      <c r="N52" s="631"/>
      <c r="O52" s="631"/>
      <c r="P52" s="631"/>
      <c r="Q52" s="616"/>
      <c r="R52" s="616"/>
      <c r="S52" s="616"/>
      <c r="AN52" s="28"/>
      <c r="AO52" s="46"/>
      <c r="AP52" s="47"/>
    </row>
    <row r="53" spans="2:51">
      <c r="B53" s="46"/>
      <c r="C53" s="610"/>
      <c r="D53" s="611"/>
      <c r="E53" s="631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16"/>
      <c r="R53" s="616"/>
      <c r="S53" s="616"/>
      <c r="AN53" s="28"/>
      <c r="AO53" s="46"/>
      <c r="AP53" s="47"/>
    </row>
    <row r="54" spans="2:51">
      <c r="B54" s="46"/>
      <c r="C54" s="610"/>
      <c r="D54" s="611"/>
      <c r="E54" s="632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16"/>
      <c r="R54" s="616"/>
      <c r="S54" s="616"/>
      <c r="AN54" s="28"/>
      <c r="AO54" s="46"/>
      <c r="AP54" s="47"/>
    </row>
    <row r="55" spans="2:51">
      <c r="B55" s="46"/>
      <c r="C55" s="610"/>
      <c r="D55" s="611"/>
      <c r="E55" s="631"/>
      <c r="F55" s="631"/>
      <c r="G55" s="631"/>
      <c r="H55" s="631"/>
      <c r="I55" s="631"/>
      <c r="J55" s="631"/>
      <c r="K55" s="631"/>
      <c r="L55" s="631"/>
      <c r="M55" s="631"/>
      <c r="N55" s="631"/>
      <c r="O55" s="631"/>
      <c r="P55" s="631"/>
      <c r="Q55" s="616"/>
      <c r="R55" s="616"/>
      <c r="S55" s="616"/>
      <c r="AN55" s="28"/>
      <c r="AO55" s="46"/>
      <c r="AP55" s="47"/>
    </row>
    <row r="56" spans="2:51">
      <c r="B56" s="46"/>
      <c r="C56" s="610"/>
      <c r="D56" s="611"/>
      <c r="E56" s="631"/>
      <c r="F56" s="631"/>
      <c r="G56" s="631"/>
      <c r="H56" s="631"/>
      <c r="I56" s="631"/>
      <c r="J56" s="631"/>
      <c r="K56" s="631"/>
      <c r="L56" s="631"/>
      <c r="M56" s="631"/>
      <c r="N56" s="631"/>
      <c r="O56" s="631"/>
      <c r="P56" s="631"/>
      <c r="Q56" s="616"/>
      <c r="R56" s="616"/>
      <c r="S56" s="616"/>
      <c r="AN56" s="28"/>
      <c r="AO56" s="46"/>
      <c r="AP56" s="47"/>
    </row>
    <row r="57" spans="2:51" ht="8.25" customHeight="1">
      <c r="B57" s="46"/>
      <c r="C57" s="610"/>
      <c r="D57" s="611"/>
      <c r="E57" s="631"/>
      <c r="F57" s="631"/>
      <c r="G57" s="631"/>
      <c r="H57" s="631"/>
      <c r="I57" s="631"/>
      <c r="J57" s="631"/>
      <c r="K57" s="631"/>
      <c r="L57" s="631"/>
      <c r="M57" s="631"/>
      <c r="N57" s="631"/>
      <c r="O57" s="631"/>
      <c r="P57" s="631"/>
      <c r="Q57" s="616"/>
      <c r="R57" s="616"/>
      <c r="S57" s="616"/>
      <c r="AN57" s="28"/>
      <c r="AO57" s="46"/>
      <c r="AP57" s="47"/>
    </row>
    <row r="58" spans="2:51" ht="8.25" customHeight="1">
      <c r="B58" s="46"/>
      <c r="C58" s="610"/>
      <c r="D58" s="611"/>
      <c r="E58" s="631"/>
      <c r="F58" s="631"/>
      <c r="G58" s="631"/>
      <c r="H58" s="631"/>
      <c r="I58" s="631"/>
      <c r="J58" s="631"/>
      <c r="K58" s="631"/>
      <c r="L58" s="631"/>
      <c r="M58" s="631"/>
      <c r="N58" s="631"/>
      <c r="O58" s="631"/>
      <c r="P58" s="631"/>
      <c r="Q58" s="616"/>
      <c r="R58" s="616"/>
      <c r="S58" s="616"/>
      <c r="AN58" s="28"/>
      <c r="AO58" s="46"/>
      <c r="AP58" s="47"/>
    </row>
    <row r="59" spans="2:51">
      <c r="B59" s="46"/>
      <c r="C59" s="610"/>
      <c r="D59" s="611"/>
      <c r="E59" s="631"/>
      <c r="F59" s="631"/>
      <c r="G59" s="631"/>
      <c r="H59" s="631"/>
      <c r="I59" s="631"/>
      <c r="J59" s="631"/>
      <c r="K59" s="631"/>
      <c r="L59" s="631"/>
      <c r="M59" s="631"/>
      <c r="N59" s="631"/>
      <c r="O59" s="631"/>
      <c r="P59" s="631"/>
      <c r="Q59" s="616"/>
      <c r="R59" s="616"/>
      <c r="S59" s="616"/>
      <c r="W59" s="351" t="s">
        <v>80</v>
      </c>
      <c r="X59" s="351"/>
      <c r="Y59" s="351"/>
      <c r="Z59" s="351"/>
      <c r="AA59" s="351"/>
      <c r="AB59" s="351"/>
      <c r="AC59" s="351"/>
      <c r="AD59" s="351"/>
      <c r="AE59" s="351"/>
      <c r="AF59" s="351"/>
      <c r="AG59" s="351"/>
      <c r="AH59" s="351"/>
      <c r="AI59" s="351"/>
      <c r="AJ59" s="351"/>
      <c r="AK59" s="351"/>
      <c r="AL59" s="351"/>
      <c r="AM59" s="351"/>
      <c r="AN59" s="28"/>
      <c r="AO59" s="46"/>
      <c r="AP59" s="47"/>
    </row>
    <row r="60" spans="2:51" ht="13.5" customHeight="1">
      <c r="B60" s="46"/>
      <c r="C60" s="612"/>
      <c r="D60" s="613"/>
      <c r="E60" s="633"/>
      <c r="F60" s="633"/>
      <c r="G60" s="633"/>
      <c r="H60" s="633"/>
      <c r="I60" s="633"/>
      <c r="J60" s="633"/>
      <c r="K60" s="633"/>
      <c r="L60" s="633"/>
      <c r="M60" s="633"/>
      <c r="N60" s="633"/>
      <c r="O60" s="633"/>
      <c r="P60" s="633"/>
      <c r="Q60" s="617"/>
      <c r="R60" s="617"/>
      <c r="S60" s="617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1"/>
      <c r="AO60" s="46"/>
      <c r="AP60" s="47"/>
      <c r="AY60" s="23" t="str">
        <f>IF(LEFT(E46)="イ","許諾先","")</f>
        <v/>
      </c>
    </row>
    <row r="61" spans="2:51" ht="13.5" customHeight="1">
      <c r="B61" s="46"/>
      <c r="AO61" s="46"/>
      <c r="AP61" s="47"/>
      <c r="AS61" s="23">
        <f>IF(H62="使用しない",1,IF(H62="（選択してください）",2,0))</f>
        <v>2</v>
      </c>
    </row>
    <row r="62" spans="2:51">
      <c r="B62" s="46"/>
      <c r="C62" s="687" t="s">
        <v>87</v>
      </c>
      <c r="D62" s="688"/>
      <c r="E62" s="688"/>
      <c r="F62" s="688"/>
      <c r="G62" s="688"/>
      <c r="H62" s="693" t="s">
        <v>47</v>
      </c>
      <c r="I62" s="693"/>
      <c r="J62" s="693"/>
      <c r="K62" s="693"/>
      <c r="L62" s="693"/>
      <c r="M62" s="693"/>
      <c r="N62" s="693"/>
      <c r="O62" s="693"/>
      <c r="P62" s="693"/>
      <c r="Q62" s="693"/>
      <c r="R62" s="693"/>
      <c r="S62" s="672" t="s">
        <v>149</v>
      </c>
      <c r="T62" s="673"/>
      <c r="U62" s="673"/>
      <c r="V62" s="673"/>
      <c r="W62" s="673"/>
      <c r="X62" s="673"/>
      <c r="Y62" s="673"/>
      <c r="Z62" s="674"/>
      <c r="AA62" s="684" t="str">
        <f>IF(AS61=0,"指揮台の
位置","")</f>
        <v/>
      </c>
      <c r="AB62" s="656" t="e">
        <f>IF(LEFT(#REF!)="使用する","","指揮台の位置")</f>
        <v>#REF!</v>
      </c>
      <c r="AC62" s="656" t="e">
        <f>IF(LEFT(#REF!)="使用する","","指揮台の位置")</f>
        <v>#REF!</v>
      </c>
      <c r="AD62" s="656" t="e">
        <f>IF(LEFT(#REF!)="使用する","","指揮台の位置")</f>
        <v>#REF!</v>
      </c>
      <c r="AE62" s="656" t="e">
        <f>IF(LEFT(#REF!)="使用する","","指揮台の位置")</f>
        <v>#REF!</v>
      </c>
      <c r="AF62" s="678"/>
      <c r="AG62" s="679"/>
      <c r="AH62" s="679"/>
      <c r="AI62" s="679"/>
      <c r="AJ62" s="679"/>
      <c r="AK62" s="679"/>
      <c r="AL62" s="679"/>
      <c r="AM62" s="679"/>
      <c r="AN62" s="680"/>
      <c r="AO62" s="46"/>
      <c r="AP62" s="47"/>
      <c r="AS62" s="23" t="s">
        <v>47</v>
      </c>
      <c r="AT62" s="23" t="s">
        <v>147</v>
      </c>
      <c r="AU62" s="23" t="s">
        <v>148</v>
      </c>
      <c r="AV62" s="23" t="s">
        <v>88</v>
      </c>
    </row>
    <row r="63" spans="2:51">
      <c r="B63" s="46"/>
      <c r="C63" s="689"/>
      <c r="D63" s="690"/>
      <c r="E63" s="690"/>
      <c r="F63" s="690"/>
      <c r="G63" s="690"/>
      <c r="H63" s="694"/>
      <c r="I63" s="694"/>
      <c r="J63" s="694"/>
      <c r="K63" s="694"/>
      <c r="L63" s="694"/>
      <c r="M63" s="694"/>
      <c r="N63" s="694"/>
      <c r="O63" s="694"/>
      <c r="P63" s="694"/>
      <c r="Q63" s="694"/>
      <c r="R63" s="694"/>
      <c r="S63" s="675"/>
      <c r="T63" s="676"/>
      <c r="U63" s="676"/>
      <c r="V63" s="676"/>
      <c r="W63" s="676"/>
      <c r="X63" s="676"/>
      <c r="Y63" s="676"/>
      <c r="Z63" s="677"/>
      <c r="AA63" s="658" t="e">
        <f>IF(LEFT(#REF!)="使用する","","指揮台の位置")</f>
        <v>#REF!</v>
      </c>
      <c r="AB63" s="659" t="e">
        <f>IF(LEFT(#REF!)="使用する","","指揮台の位置")</f>
        <v>#REF!</v>
      </c>
      <c r="AC63" s="659" t="e">
        <f>IF(LEFT(#REF!)="使用する","","指揮台の位置")</f>
        <v>#REF!</v>
      </c>
      <c r="AD63" s="659" t="e">
        <f>IF(LEFT(#REF!)="使用する","","指揮台の位置")</f>
        <v>#REF!</v>
      </c>
      <c r="AE63" s="659" t="e">
        <f>IF(LEFT(#REF!)="使用する","","指揮台の位置")</f>
        <v>#REF!</v>
      </c>
      <c r="AF63" s="681"/>
      <c r="AG63" s="682"/>
      <c r="AH63" s="682"/>
      <c r="AI63" s="682"/>
      <c r="AJ63" s="682"/>
      <c r="AK63" s="682"/>
      <c r="AL63" s="682"/>
      <c r="AM63" s="682"/>
      <c r="AN63" s="683"/>
      <c r="AO63" s="46"/>
      <c r="AP63" s="47"/>
      <c r="AS63" s="23" t="s">
        <v>47</v>
      </c>
      <c r="AT63" s="23" t="s">
        <v>91</v>
      </c>
      <c r="AU63" s="23" t="s">
        <v>92</v>
      </c>
      <c r="AV63" s="23" t="s">
        <v>93</v>
      </c>
    </row>
    <row r="64" spans="2:51" ht="13.5" customHeight="1">
      <c r="B64" s="46"/>
      <c r="C64" s="691" t="s">
        <v>86</v>
      </c>
      <c r="D64" s="656"/>
      <c r="E64" s="656"/>
      <c r="F64" s="656"/>
      <c r="G64" s="656"/>
      <c r="H64" s="625" t="s">
        <v>94</v>
      </c>
      <c r="I64" s="626"/>
      <c r="J64" s="621"/>
      <c r="K64" s="621"/>
      <c r="L64" s="621"/>
      <c r="M64" s="623" t="s">
        <v>77</v>
      </c>
      <c r="N64" s="625" t="s">
        <v>95</v>
      </c>
      <c r="O64" s="626"/>
      <c r="P64" s="621"/>
      <c r="Q64" s="621"/>
      <c r="R64" s="621"/>
      <c r="S64" s="623" t="s">
        <v>77</v>
      </c>
      <c r="T64" s="695" t="s">
        <v>96</v>
      </c>
      <c r="U64" s="696"/>
      <c r="V64" s="621"/>
      <c r="W64" s="621"/>
      <c r="X64" s="621"/>
      <c r="Y64" s="623" t="s">
        <v>78</v>
      </c>
      <c r="Z64" s="625" t="s">
        <v>98</v>
      </c>
      <c r="AA64" s="626"/>
      <c r="AB64" s="621"/>
      <c r="AC64" s="621"/>
      <c r="AD64" s="621"/>
      <c r="AE64" s="623" t="s">
        <v>78</v>
      </c>
      <c r="AF64" s="626" t="s">
        <v>97</v>
      </c>
      <c r="AG64" s="626"/>
      <c r="AH64" s="626"/>
      <c r="AI64" s="626"/>
      <c r="AJ64" s="626"/>
      <c r="AK64" s="621"/>
      <c r="AL64" s="621"/>
      <c r="AM64" s="621"/>
      <c r="AN64" s="636" t="s">
        <v>78</v>
      </c>
      <c r="AO64" s="46"/>
      <c r="AP64" s="47"/>
      <c r="AS64" s="23" t="s">
        <v>47</v>
      </c>
      <c r="AT64" s="23" t="s">
        <v>89</v>
      </c>
      <c r="AU64" s="23" t="s">
        <v>90</v>
      </c>
    </row>
    <row r="65" spans="2:42">
      <c r="B65" s="46"/>
      <c r="C65" s="692"/>
      <c r="D65" s="659"/>
      <c r="E65" s="659"/>
      <c r="F65" s="659"/>
      <c r="G65" s="659"/>
      <c r="H65" s="627"/>
      <c r="I65" s="628"/>
      <c r="J65" s="622"/>
      <c r="K65" s="622"/>
      <c r="L65" s="622"/>
      <c r="M65" s="624"/>
      <c r="N65" s="627"/>
      <c r="O65" s="628"/>
      <c r="P65" s="622"/>
      <c r="Q65" s="622"/>
      <c r="R65" s="622"/>
      <c r="S65" s="624"/>
      <c r="T65" s="697"/>
      <c r="U65" s="698"/>
      <c r="V65" s="622"/>
      <c r="W65" s="622"/>
      <c r="X65" s="622"/>
      <c r="Y65" s="624"/>
      <c r="Z65" s="627"/>
      <c r="AA65" s="628"/>
      <c r="AB65" s="622"/>
      <c r="AC65" s="622"/>
      <c r="AD65" s="622"/>
      <c r="AE65" s="624"/>
      <c r="AF65" s="628"/>
      <c r="AG65" s="628"/>
      <c r="AH65" s="628"/>
      <c r="AI65" s="628"/>
      <c r="AJ65" s="628"/>
      <c r="AK65" s="622"/>
      <c r="AL65" s="622"/>
      <c r="AM65" s="622"/>
      <c r="AN65" s="637"/>
      <c r="AO65" s="46"/>
      <c r="AP65" s="47"/>
    </row>
    <row r="66" spans="2:42">
      <c r="B66" s="46"/>
      <c r="C66" s="686" t="s">
        <v>156</v>
      </c>
      <c r="D66" s="686"/>
      <c r="E66" s="686"/>
      <c r="F66" s="686"/>
      <c r="G66" s="686"/>
      <c r="H66" s="686"/>
      <c r="I66" s="686"/>
      <c r="J66" s="686"/>
      <c r="K66" s="686"/>
      <c r="L66" s="686"/>
      <c r="M66" s="686"/>
      <c r="N66" s="686"/>
      <c r="O66" s="686"/>
      <c r="P66" s="686"/>
      <c r="Q66" s="686"/>
      <c r="R66" s="686"/>
      <c r="S66" s="686"/>
      <c r="T66" s="686"/>
      <c r="U66" s="686"/>
      <c r="V66" s="686"/>
      <c r="W66" s="686"/>
      <c r="X66" s="686"/>
      <c r="Y66" s="686"/>
      <c r="Z66" s="686"/>
      <c r="AA66" s="686"/>
      <c r="AB66" s="686"/>
      <c r="AC66" s="686"/>
      <c r="AD66" s="686"/>
      <c r="AE66" s="686"/>
      <c r="AF66" s="686"/>
      <c r="AG66" s="686"/>
      <c r="AH66" s="686"/>
      <c r="AI66" s="686"/>
      <c r="AJ66" s="686"/>
      <c r="AK66" s="686"/>
      <c r="AL66" s="686"/>
      <c r="AM66" s="686"/>
      <c r="AN66" s="686"/>
      <c r="AO66" s="46"/>
      <c r="AP66" s="47"/>
    </row>
    <row r="67" spans="2:42">
      <c r="B67" s="46"/>
      <c r="C67" s="686" t="s">
        <v>85</v>
      </c>
      <c r="D67" s="686"/>
      <c r="E67" s="686"/>
      <c r="F67" s="686"/>
      <c r="G67" s="686"/>
      <c r="H67" s="686"/>
      <c r="I67" s="686"/>
      <c r="J67" s="686"/>
      <c r="K67" s="686"/>
      <c r="L67" s="686"/>
      <c r="M67" s="686"/>
      <c r="N67" s="686"/>
      <c r="O67" s="686"/>
      <c r="P67" s="686"/>
      <c r="Q67" s="686"/>
      <c r="R67" s="686"/>
      <c r="S67" s="686"/>
      <c r="T67" s="686"/>
      <c r="U67" s="686"/>
      <c r="V67" s="686"/>
      <c r="W67" s="686"/>
      <c r="X67" s="686"/>
      <c r="Y67" s="686"/>
      <c r="Z67" s="686"/>
      <c r="AA67" s="686"/>
      <c r="AB67" s="686"/>
      <c r="AC67" s="686"/>
      <c r="AD67" s="686"/>
      <c r="AE67" s="686"/>
      <c r="AF67" s="686"/>
      <c r="AG67" s="686"/>
      <c r="AH67" s="686"/>
      <c r="AI67" s="686"/>
      <c r="AJ67" s="686"/>
      <c r="AK67" s="686"/>
      <c r="AL67" s="686"/>
      <c r="AM67" s="686"/>
      <c r="AN67" s="686"/>
      <c r="AO67" s="46"/>
      <c r="AP67" s="47"/>
    </row>
    <row r="68" spans="2:42"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7"/>
    </row>
    <row r="69" spans="2:42"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</row>
  </sheetData>
  <sheetProtection algorithmName="SHA-512" hashValue="HwEwwbxMYLC4ihZm+bDN8FTHKLxR5PhfTWo7lUB86xjHx0G2e0nXzOCJpR3A1bpyaDez2uZJGg+QVMYFggBAIg==" saltValue="BK6gZQxoOVoXosjMzziZCA==" spinCount="100000" sheet="1" selectLockedCells="1"/>
  <mergeCells count="48">
    <mergeCell ref="C67:AN67"/>
    <mergeCell ref="C66:AN66"/>
    <mergeCell ref="C62:G63"/>
    <mergeCell ref="C64:G65"/>
    <mergeCell ref="H62:R63"/>
    <mergeCell ref="S64:S65"/>
    <mergeCell ref="T64:U65"/>
    <mergeCell ref="G13:X14"/>
    <mergeCell ref="AL9:AN10"/>
    <mergeCell ref="V64:X65"/>
    <mergeCell ref="AH9:AK9"/>
    <mergeCell ref="AH10:AK10"/>
    <mergeCell ref="H64:I65"/>
    <mergeCell ref="P64:R65"/>
    <mergeCell ref="E25:P31"/>
    <mergeCell ref="E32:P38"/>
    <mergeCell ref="W59:AM59"/>
    <mergeCell ref="C11:F12"/>
    <mergeCell ref="G11:AN12"/>
    <mergeCell ref="S62:Z63"/>
    <mergeCell ref="AF62:AN63"/>
    <mergeCell ref="AA62:AE63"/>
    <mergeCell ref="C16:AN16"/>
    <mergeCell ref="C7:AN8"/>
    <mergeCell ref="Y64:Y65"/>
    <mergeCell ref="Z64:AA65"/>
    <mergeCell ref="AB64:AD65"/>
    <mergeCell ref="AE64:AE65"/>
    <mergeCell ref="AF64:AJ65"/>
    <mergeCell ref="AK64:AM65"/>
    <mergeCell ref="AN64:AN65"/>
    <mergeCell ref="V37:AL37"/>
    <mergeCell ref="E47:P53"/>
    <mergeCell ref="C9:F10"/>
    <mergeCell ref="G9:AG10"/>
    <mergeCell ref="AB13:AN14"/>
    <mergeCell ref="C18:D38"/>
    <mergeCell ref="C13:F14"/>
    <mergeCell ref="Y13:AA14"/>
    <mergeCell ref="C40:D60"/>
    <mergeCell ref="Q18:S38"/>
    <mergeCell ref="Q40:S60"/>
    <mergeCell ref="E18:P24"/>
    <mergeCell ref="J64:L65"/>
    <mergeCell ref="M64:M65"/>
    <mergeCell ref="N64:O65"/>
    <mergeCell ref="E40:P46"/>
    <mergeCell ref="E54:P60"/>
  </mergeCells>
  <phoneticPr fontId="1"/>
  <conditionalFormatting sqref="H62:R63">
    <cfRule type="expression" dxfId="8" priority="8" stopIfTrue="1">
      <formula>$H$62="（選択してください）"</formula>
    </cfRule>
  </conditionalFormatting>
  <conditionalFormatting sqref="J64:L65 P64:R65 V64:X65 AB64:AD65 AK64:AM65">
    <cfRule type="cellIs" dxfId="7" priority="12" operator="equal">
      <formula>0</formula>
    </cfRule>
  </conditionalFormatting>
  <conditionalFormatting sqref="AF62:AN63">
    <cfRule type="expression" dxfId="6" priority="18" stopIfTrue="1">
      <formula>$AA$62=""</formula>
    </cfRule>
    <cfRule type="expression" dxfId="5" priority="19" stopIfTrue="1">
      <formula>$AF$62="（選択してください）"</formula>
    </cfRule>
  </conditionalFormatting>
  <dataValidations count="2">
    <dataValidation type="list" allowBlank="1" showInputMessage="1" showErrorMessage="1" sqref="H62:R63" xr:uid="{00000000-0002-0000-0500-000000000000}">
      <formula1>$AS$62:$AV$62</formula1>
    </dataValidation>
    <dataValidation type="list" allowBlank="1" showInputMessage="1" showErrorMessage="1" sqref="AF62:AN63" xr:uid="{00000000-0002-0000-0500-000001000000}">
      <formula1>$AS$63:$AV$63</formula1>
    </dataValidation>
  </dataValidations>
  <pageMargins left="0.78740157480314965" right="0.70866141732283472" top="0.59055118110236227" bottom="0.59055118110236227" header="0.78740157480314965" footer="0.31496062992125984"/>
  <pageSetup paperSize="9" orientation="portrait" r:id="rId1"/>
  <ignoredErrors>
    <ignoredError sqref="AL9 G13 AB13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2:BC66"/>
  <sheetViews>
    <sheetView showGridLines="0" showRowColHeaders="0" topLeftCell="A3" zoomScale="110" zoomScaleNormal="110" workbookViewId="0">
      <selection activeCell="J19" sqref="J19:S19"/>
    </sheetView>
  </sheetViews>
  <sheetFormatPr defaultColWidth="2.1796875" defaultRowHeight="13"/>
  <cols>
    <col min="1" max="2" width="2.1796875" style="23"/>
    <col min="3" max="3" width="2.453125" style="23" bestFit="1" customWidth="1"/>
    <col min="4" max="44" width="2.1796875" style="23"/>
    <col min="45" max="53" width="0" style="23" hidden="1" customWidth="1"/>
    <col min="54" max="55" width="2.1796875" style="23" hidden="1" customWidth="1"/>
    <col min="56" max="16384" width="2.1796875" style="23"/>
  </cols>
  <sheetData>
    <row r="2" spans="2:42">
      <c r="C2" s="85" t="s">
        <v>155</v>
      </c>
    </row>
    <row r="3" spans="2:42">
      <c r="C3" s="85" t="s">
        <v>154</v>
      </c>
      <c r="D3" s="85"/>
      <c r="E3" s="85"/>
      <c r="F3" s="39"/>
    </row>
    <row r="4" spans="2:42">
      <c r="C4" s="85"/>
      <c r="D4" s="85" t="s">
        <v>231</v>
      </c>
      <c r="E4" s="85"/>
      <c r="F4" s="39"/>
    </row>
    <row r="6" spans="2:4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</row>
    <row r="7" spans="2:42">
      <c r="B7" s="46"/>
      <c r="C7" s="634" t="s">
        <v>233</v>
      </c>
      <c r="D7" s="635"/>
      <c r="E7" s="635"/>
      <c r="F7" s="635"/>
      <c r="G7" s="635"/>
      <c r="H7" s="635"/>
      <c r="I7" s="635"/>
      <c r="J7" s="635"/>
      <c r="K7" s="635"/>
      <c r="L7" s="635"/>
      <c r="M7" s="635"/>
      <c r="N7" s="635"/>
      <c r="O7" s="635"/>
      <c r="P7" s="635"/>
      <c r="Q7" s="635"/>
      <c r="R7" s="635"/>
      <c r="S7" s="635"/>
      <c r="T7" s="635"/>
      <c r="U7" s="635"/>
      <c r="V7" s="635"/>
      <c r="W7" s="635"/>
      <c r="X7" s="635"/>
      <c r="Y7" s="635"/>
      <c r="Z7" s="635"/>
      <c r="AA7" s="635"/>
      <c r="AB7" s="635"/>
      <c r="AC7" s="635"/>
      <c r="AD7" s="635"/>
      <c r="AE7" s="635"/>
      <c r="AF7" s="635"/>
      <c r="AG7" s="635"/>
      <c r="AH7" s="635"/>
      <c r="AI7" s="635"/>
      <c r="AJ7" s="635"/>
      <c r="AK7" s="635"/>
      <c r="AL7" s="635"/>
      <c r="AM7" s="635"/>
      <c r="AN7" s="635"/>
      <c r="AO7" s="46"/>
      <c r="AP7" s="47"/>
    </row>
    <row r="8" spans="2:42" ht="22.75" customHeight="1">
      <c r="B8" s="46"/>
      <c r="C8" s="635"/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635"/>
      <c r="O8" s="635"/>
      <c r="P8" s="635"/>
      <c r="Q8" s="635"/>
      <c r="R8" s="635"/>
      <c r="S8" s="635"/>
      <c r="T8" s="635"/>
      <c r="U8" s="635"/>
      <c r="V8" s="635"/>
      <c r="W8" s="635"/>
      <c r="X8" s="635"/>
      <c r="Y8" s="635"/>
      <c r="Z8" s="635"/>
      <c r="AA8" s="635"/>
      <c r="AB8" s="635"/>
      <c r="AC8" s="635"/>
      <c r="AD8" s="635"/>
      <c r="AE8" s="635"/>
      <c r="AF8" s="635"/>
      <c r="AG8" s="635"/>
      <c r="AH8" s="635"/>
      <c r="AI8" s="635"/>
      <c r="AJ8" s="635"/>
      <c r="AK8" s="635"/>
      <c r="AL8" s="635"/>
      <c r="AM8" s="635"/>
      <c r="AN8" s="635"/>
      <c r="AO8" s="46"/>
      <c r="AP8" s="47"/>
    </row>
    <row r="9" spans="2:42">
      <c r="B9" s="46"/>
      <c r="C9" s="638" t="s">
        <v>72</v>
      </c>
      <c r="D9" s="626"/>
      <c r="E9" s="626"/>
      <c r="F9" s="623"/>
      <c r="G9" s="642">
        <f>団体名</f>
        <v>0</v>
      </c>
      <c r="H9" s="643"/>
      <c r="I9" s="643"/>
      <c r="J9" s="643"/>
      <c r="K9" s="643"/>
      <c r="L9" s="643"/>
      <c r="M9" s="643"/>
      <c r="N9" s="643"/>
      <c r="O9" s="643"/>
      <c r="P9" s="643"/>
      <c r="Q9" s="643"/>
      <c r="R9" s="643"/>
      <c r="S9" s="643"/>
      <c r="T9" s="643"/>
      <c r="U9" s="643"/>
      <c r="V9" s="643"/>
      <c r="W9" s="643"/>
      <c r="X9" s="643"/>
      <c r="Y9" s="643"/>
      <c r="Z9" s="643"/>
      <c r="AA9" s="643"/>
      <c r="AB9" s="643"/>
      <c r="AC9" s="643"/>
      <c r="AD9" s="643"/>
      <c r="AE9" s="643"/>
      <c r="AF9" s="643"/>
      <c r="AG9" s="644"/>
      <c r="AH9" s="638" t="s">
        <v>73</v>
      </c>
      <c r="AI9" s="626"/>
      <c r="AJ9" s="626"/>
      <c r="AK9" s="623"/>
      <c r="AL9" s="663">
        <f>出演順</f>
        <v>0</v>
      </c>
      <c r="AM9" s="664"/>
      <c r="AN9" s="665"/>
      <c r="AO9" s="46"/>
      <c r="AP9" s="47"/>
    </row>
    <row r="10" spans="2:42">
      <c r="B10" s="46"/>
      <c r="C10" s="639"/>
      <c r="D10" s="640"/>
      <c r="E10" s="640"/>
      <c r="F10" s="641"/>
      <c r="G10" s="645"/>
      <c r="H10" s="646"/>
      <c r="I10" s="646"/>
      <c r="J10" s="646"/>
      <c r="K10" s="646"/>
      <c r="L10" s="646"/>
      <c r="M10" s="646"/>
      <c r="N10" s="646"/>
      <c r="O10" s="646"/>
      <c r="P10" s="646"/>
      <c r="Q10" s="646"/>
      <c r="R10" s="646"/>
      <c r="S10" s="646"/>
      <c r="T10" s="646"/>
      <c r="U10" s="646"/>
      <c r="V10" s="646"/>
      <c r="W10" s="646"/>
      <c r="X10" s="646"/>
      <c r="Y10" s="646"/>
      <c r="Z10" s="646"/>
      <c r="AA10" s="646"/>
      <c r="AB10" s="646"/>
      <c r="AC10" s="646"/>
      <c r="AD10" s="646"/>
      <c r="AE10" s="646"/>
      <c r="AF10" s="646"/>
      <c r="AG10" s="647"/>
      <c r="AH10" s="639" t="s">
        <v>74</v>
      </c>
      <c r="AI10" s="640"/>
      <c r="AJ10" s="640"/>
      <c r="AK10" s="641"/>
      <c r="AL10" s="666"/>
      <c r="AM10" s="667"/>
      <c r="AN10" s="668"/>
      <c r="AO10" s="46"/>
      <c r="AP10" s="47"/>
    </row>
    <row r="11" spans="2:42">
      <c r="B11" s="46"/>
      <c r="C11" s="638" t="s">
        <v>105</v>
      </c>
      <c r="D11" s="626"/>
      <c r="E11" s="626"/>
      <c r="F11" s="623"/>
      <c r="G11" s="707" t="str">
        <f>IF(邦文1&lt;&gt;"","1 "&amp;邦文1,"")&amp;IF(邦文2&lt;&gt;"","　2 "&amp;邦文2,"")&amp;IF(邦文3&lt;&gt;"","　3 "&amp;邦文3,"")&amp;IF(邦文4&lt;&gt;"","　4 "&amp;邦文4,"")</f>
        <v/>
      </c>
      <c r="H11" s="708"/>
      <c r="I11" s="708"/>
      <c r="J11" s="708"/>
      <c r="K11" s="708"/>
      <c r="L11" s="708"/>
      <c r="M11" s="708"/>
      <c r="N11" s="708"/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08"/>
      <c r="AA11" s="708"/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8"/>
      <c r="AM11" s="708"/>
      <c r="AN11" s="709"/>
      <c r="AO11" s="46"/>
      <c r="AP11" s="47"/>
    </row>
    <row r="12" spans="2:42">
      <c r="B12" s="46"/>
      <c r="C12" s="654"/>
      <c r="D12" s="628"/>
      <c r="E12" s="628"/>
      <c r="F12" s="624"/>
      <c r="G12" s="710"/>
      <c r="H12" s="711"/>
      <c r="I12" s="711"/>
      <c r="J12" s="711"/>
      <c r="K12" s="711"/>
      <c r="L12" s="711"/>
      <c r="M12" s="711"/>
      <c r="N12" s="711"/>
      <c r="O12" s="711"/>
      <c r="P12" s="711"/>
      <c r="Q12" s="711"/>
      <c r="R12" s="711"/>
      <c r="S12" s="711"/>
      <c r="T12" s="711"/>
      <c r="U12" s="711"/>
      <c r="V12" s="711"/>
      <c r="W12" s="711"/>
      <c r="X12" s="711"/>
      <c r="Y12" s="711"/>
      <c r="Z12" s="711"/>
      <c r="AA12" s="711"/>
      <c r="AB12" s="711"/>
      <c r="AC12" s="711"/>
      <c r="AD12" s="711"/>
      <c r="AE12" s="711"/>
      <c r="AF12" s="711"/>
      <c r="AG12" s="711"/>
      <c r="AH12" s="711"/>
      <c r="AI12" s="711"/>
      <c r="AJ12" s="711"/>
      <c r="AK12" s="711"/>
      <c r="AL12" s="711"/>
      <c r="AM12" s="711"/>
      <c r="AN12" s="712"/>
      <c r="AO12" s="46"/>
      <c r="AP12" s="47"/>
    </row>
    <row r="13" spans="2:42">
      <c r="B13" s="46"/>
      <c r="C13" s="638" t="s">
        <v>83</v>
      </c>
      <c r="D13" s="626"/>
      <c r="E13" s="626"/>
      <c r="F13" s="623"/>
      <c r="G13" s="648">
        <f>申込責任者</f>
        <v>0</v>
      </c>
      <c r="H13" s="649"/>
      <c r="I13" s="649"/>
      <c r="J13" s="649"/>
      <c r="K13" s="649"/>
      <c r="L13" s="649"/>
      <c r="M13" s="649"/>
      <c r="N13" s="649"/>
      <c r="O13" s="649"/>
      <c r="P13" s="649"/>
      <c r="Q13" s="649"/>
      <c r="R13" s="649"/>
      <c r="S13" s="649"/>
      <c r="T13" s="649"/>
      <c r="U13" s="649"/>
      <c r="V13" s="649"/>
      <c r="W13" s="649"/>
      <c r="X13" s="661"/>
      <c r="Y13" s="655" t="s">
        <v>84</v>
      </c>
      <c r="Z13" s="656"/>
      <c r="AA13" s="657"/>
      <c r="AB13" s="648">
        <f>携帯</f>
        <v>0</v>
      </c>
      <c r="AC13" s="649"/>
      <c r="AD13" s="649"/>
      <c r="AE13" s="649"/>
      <c r="AF13" s="649"/>
      <c r="AG13" s="649"/>
      <c r="AH13" s="649"/>
      <c r="AI13" s="649"/>
      <c r="AJ13" s="649"/>
      <c r="AK13" s="649"/>
      <c r="AL13" s="649"/>
      <c r="AM13" s="649"/>
      <c r="AN13" s="650"/>
      <c r="AO13" s="46"/>
      <c r="AP13" s="47"/>
    </row>
    <row r="14" spans="2:42">
      <c r="B14" s="46"/>
      <c r="C14" s="654"/>
      <c r="D14" s="628"/>
      <c r="E14" s="628"/>
      <c r="F14" s="624"/>
      <c r="G14" s="651"/>
      <c r="H14" s="652"/>
      <c r="I14" s="652"/>
      <c r="J14" s="652"/>
      <c r="K14" s="652"/>
      <c r="L14" s="652"/>
      <c r="M14" s="652"/>
      <c r="N14" s="652"/>
      <c r="O14" s="652"/>
      <c r="P14" s="652"/>
      <c r="Q14" s="652"/>
      <c r="R14" s="652"/>
      <c r="S14" s="652"/>
      <c r="T14" s="652"/>
      <c r="U14" s="652"/>
      <c r="V14" s="652"/>
      <c r="W14" s="652"/>
      <c r="X14" s="662"/>
      <c r="Y14" s="658"/>
      <c r="Z14" s="659"/>
      <c r="AA14" s="660"/>
      <c r="AB14" s="651"/>
      <c r="AC14" s="652"/>
      <c r="AD14" s="652"/>
      <c r="AE14" s="652"/>
      <c r="AF14" s="652"/>
      <c r="AG14" s="652"/>
      <c r="AH14" s="652"/>
      <c r="AI14" s="652"/>
      <c r="AJ14" s="652"/>
      <c r="AK14" s="652"/>
      <c r="AL14" s="652"/>
      <c r="AM14" s="652"/>
      <c r="AN14" s="653"/>
      <c r="AO14" s="46"/>
      <c r="AP14" s="47"/>
    </row>
    <row r="15" spans="2:42">
      <c r="B15" s="46"/>
      <c r="C15" s="685" t="s">
        <v>140</v>
      </c>
      <c r="D15" s="685"/>
      <c r="E15" s="685"/>
      <c r="F15" s="685"/>
      <c r="G15" s="685"/>
      <c r="H15" s="685"/>
      <c r="I15" s="685"/>
      <c r="J15" s="685"/>
      <c r="K15" s="685"/>
      <c r="L15" s="685"/>
      <c r="M15" s="685"/>
      <c r="N15" s="685"/>
      <c r="O15" s="685"/>
      <c r="P15" s="685"/>
      <c r="Q15" s="685"/>
      <c r="R15" s="685"/>
      <c r="S15" s="685"/>
      <c r="T15" s="685"/>
      <c r="U15" s="685"/>
      <c r="V15" s="685"/>
      <c r="W15" s="685"/>
      <c r="X15" s="685"/>
      <c r="Y15" s="685"/>
      <c r="Z15" s="685"/>
      <c r="AA15" s="685"/>
      <c r="AB15" s="685"/>
      <c r="AC15" s="685"/>
      <c r="AD15" s="685"/>
      <c r="AE15" s="685"/>
      <c r="AF15" s="685"/>
      <c r="AG15" s="685"/>
      <c r="AH15" s="685"/>
      <c r="AI15" s="685"/>
      <c r="AJ15" s="685"/>
      <c r="AK15" s="685"/>
      <c r="AL15" s="685"/>
      <c r="AM15" s="685"/>
      <c r="AN15" s="685"/>
      <c r="AO15" s="46"/>
      <c r="AP15" s="47"/>
    </row>
    <row r="16" spans="2:42">
      <c r="B16" s="46"/>
      <c r="C16" s="705" t="s">
        <v>106</v>
      </c>
      <c r="D16" s="705"/>
      <c r="E16" s="705"/>
      <c r="F16" s="705"/>
      <c r="G16" s="705"/>
      <c r="H16" s="705"/>
      <c r="I16" s="705"/>
      <c r="J16" s="705"/>
      <c r="K16" s="705"/>
      <c r="L16" s="705"/>
      <c r="M16" s="705"/>
      <c r="N16" s="705"/>
      <c r="O16" s="705"/>
      <c r="P16" s="705"/>
      <c r="Q16" s="705"/>
      <c r="R16" s="705"/>
      <c r="S16" s="705"/>
      <c r="T16" s="705"/>
      <c r="U16" s="705"/>
      <c r="V16" s="705"/>
      <c r="W16" s="705"/>
      <c r="X16" s="705"/>
      <c r="Y16" s="705"/>
      <c r="Z16" s="705"/>
      <c r="AA16" s="705"/>
      <c r="AB16" s="705"/>
      <c r="AC16" s="705"/>
      <c r="AD16" s="705"/>
      <c r="AE16" s="705"/>
      <c r="AF16" s="705"/>
      <c r="AG16" s="705"/>
      <c r="AH16" s="705"/>
      <c r="AI16" s="705"/>
      <c r="AJ16" s="705"/>
      <c r="AK16" s="705"/>
      <c r="AL16" s="705"/>
      <c r="AM16" s="705"/>
      <c r="AN16" s="705"/>
      <c r="AO16" s="46"/>
      <c r="AP16" s="47"/>
    </row>
    <row r="17" spans="2:49">
      <c r="B17" s="46"/>
      <c r="C17" s="705" t="s">
        <v>107</v>
      </c>
      <c r="D17" s="705"/>
      <c r="E17" s="705"/>
      <c r="F17" s="705"/>
      <c r="G17" s="705"/>
      <c r="H17" s="705"/>
      <c r="I17" s="705"/>
      <c r="J17" s="705"/>
      <c r="K17" s="705"/>
      <c r="L17" s="705"/>
      <c r="M17" s="705"/>
      <c r="N17" s="705"/>
      <c r="O17" s="705"/>
      <c r="P17" s="705"/>
      <c r="Q17" s="705"/>
      <c r="R17" s="705"/>
      <c r="S17" s="705"/>
      <c r="T17" s="705"/>
      <c r="U17" s="705"/>
      <c r="V17" s="705"/>
      <c r="W17" s="705"/>
      <c r="X17" s="705"/>
      <c r="Y17" s="705"/>
      <c r="Z17" s="705"/>
      <c r="AA17" s="705"/>
      <c r="AB17" s="705"/>
      <c r="AC17" s="705"/>
      <c r="AD17" s="705"/>
      <c r="AE17" s="705"/>
      <c r="AF17" s="705"/>
      <c r="AG17" s="705"/>
      <c r="AH17" s="705"/>
      <c r="AI17" s="705"/>
      <c r="AJ17" s="705"/>
      <c r="AK17" s="705"/>
      <c r="AL17" s="705"/>
      <c r="AM17" s="705"/>
      <c r="AN17" s="705"/>
      <c r="AO17" s="46"/>
      <c r="AP17" s="47"/>
    </row>
    <row r="18" spans="2:49">
      <c r="B18" s="4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46"/>
      <c r="AP18" s="47"/>
    </row>
    <row r="19" spans="2:49">
      <c r="B19" s="46"/>
      <c r="C19" s="45">
        <v>1</v>
      </c>
      <c r="D19" s="56"/>
      <c r="E19" s="713" t="s">
        <v>111</v>
      </c>
      <c r="F19" s="713"/>
      <c r="G19" s="713"/>
      <c r="H19" s="713"/>
      <c r="I19" s="713"/>
      <c r="J19" s="706" t="s">
        <v>47</v>
      </c>
      <c r="K19" s="706"/>
      <c r="L19" s="706"/>
      <c r="M19" s="706"/>
      <c r="N19" s="706"/>
      <c r="O19" s="706"/>
      <c r="P19" s="706"/>
      <c r="Q19" s="706"/>
      <c r="R19" s="706"/>
      <c r="S19" s="706"/>
      <c r="T19" s="56"/>
      <c r="U19" s="45">
        <v>2</v>
      </c>
      <c r="V19" s="56"/>
      <c r="W19" s="713" t="s">
        <v>111</v>
      </c>
      <c r="X19" s="713"/>
      <c r="Y19" s="713"/>
      <c r="Z19" s="713"/>
      <c r="AA19" s="713"/>
      <c r="AB19" s="706" t="s">
        <v>47</v>
      </c>
      <c r="AC19" s="706"/>
      <c r="AD19" s="706"/>
      <c r="AE19" s="706"/>
      <c r="AF19" s="706"/>
      <c r="AG19" s="706"/>
      <c r="AH19" s="706"/>
      <c r="AI19" s="706"/>
      <c r="AJ19" s="706"/>
      <c r="AK19" s="706"/>
      <c r="AL19" s="56"/>
      <c r="AM19" s="56"/>
      <c r="AN19" s="56"/>
      <c r="AO19" s="46"/>
      <c r="AP19" s="47"/>
      <c r="AT19" s="23" t="s">
        <v>47</v>
      </c>
      <c r="AU19" s="23" t="s">
        <v>108</v>
      </c>
      <c r="AV19" s="23" t="s">
        <v>109</v>
      </c>
      <c r="AW19" s="23" t="s">
        <v>110</v>
      </c>
    </row>
    <row r="20" spans="2:49" ht="13.5" customHeight="1">
      <c r="B20" s="46"/>
      <c r="C20" s="52"/>
      <c r="D20" s="52"/>
      <c r="E20" s="632" t="s">
        <v>112</v>
      </c>
      <c r="F20" s="632"/>
      <c r="G20" s="632"/>
      <c r="H20" s="632"/>
      <c r="I20" s="632"/>
      <c r="J20" s="53"/>
      <c r="K20" s="53"/>
      <c r="L20" s="704"/>
      <c r="M20" s="704"/>
      <c r="N20" s="699" t="s">
        <v>114</v>
      </c>
      <c r="O20" s="699"/>
      <c r="P20" s="53"/>
      <c r="Q20" s="55"/>
      <c r="R20" s="52"/>
      <c r="S20" s="52"/>
      <c r="T20" s="32"/>
      <c r="U20" s="32"/>
      <c r="V20" s="32"/>
      <c r="W20" s="632" t="s">
        <v>112</v>
      </c>
      <c r="X20" s="632"/>
      <c r="Y20" s="632"/>
      <c r="Z20" s="632"/>
      <c r="AA20" s="632"/>
      <c r="AB20" s="32"/>
      <c r="AC20" s="32"/>
      <c r="AD20" s="704"/>
      <c r="AE20" s="704"/>
      <c r="AF20" s="699" t="s">
        <v>114</v>
      </c>
      <c r="AG20" s="699"/>
      <c r="AH20" s="32"/>
      <c r="AI20" s="32"/>
      <c r="AJ20" s="32"/>
      <c r="AK20" s="32"/>
      <c r="AL20" s="32"/>
      <c r="AM20" s="32"/>
      <c r="AN20" s="32"/>
      <c r="AO20" s="46"/>
      <c r="AP20" s="47"/>
    </row>
    <row r="21" spans="2:49" ht="13.5" customHeight="1">
      <c r="B21" s="46"/>
      <c r="C21" s="52"/>
      <c r="D21" s="52"/>
      <c r="E21" s="700" t="str">
        <f>IF(L20="","",IF(L20=1,邦文1,IF(L20=2,邦文2,IF(L20=3,邦文3,IF(L20=4,邦文4,"")))))</f>
        <v/>
      </c>
      <c r="F21" s="700"/>
      <c r="G21" s="700"/>
      <c r="H21" s="700"/>
      <c r="I21" s="700"/>
      <c r="J21" s="700"/>
      <c r="K21" s="700"/>
      <c r="L21" s="700"/>
      <c r="M21" s="700"/>
      <c r="N21" s="700"/>
      <c r="O21" s="700"/>
      <c r="P21" s="700"/>
      <c r="Q21" s="700"/>
      <c r="R21" s="700"/>
      <c r="S21" s="700"/>
      <c r="T21" s="32"/>
      <c r="U21" s="32"/>
      <c r="V21" s="32"/>
      <c r="W21" s="700" t="str">
        <f>IF(AD20="","",IF(AD20=1,邦文1,IF(AD20=2,邦文2,IF(AD20=3,邦文3,IF(AD20=4,邦文4,"")))))</f>
        <v/>
      </c>
      <c r="X21" s="700"/>
      <c r="Y21" s="700"/>
      <c r="Z21" s="700"/>
      <c r="AA21" s="700"/>
      <c r="AB21" s="700"/>
      <c r="AC21" s="700"/>
      <c r="AD21" s="700"/>
      <c r="AE21" s="700"/>
      <c r="AF21" s="700"/>
      <c r="AG21" s="700"/>
      <c r="AH21" s="700"/>
      <c r="AI21" s="700"/>
      <c r="AJ21" s="700"/>
      <c r="AK21" s="700"/>
      <c r="AL21" s="32"/>
      <c r="AM21" s="32"/>
      <c r="AN21" s="32"/>
      <c r="AO21" s="46"/>
      <c r="AP21" s="47"/>
    </row>
    <row r="22" spans="2:49" ht="13.5" customHeight="1">
      <c r="B22" s="46"/>
      <c r="C22" s="52"/>
      <c r="D22" s="52"/>
      <c r="E22" s="701" t="s">
        <v>113</v>
      </c>
      <c r="F22" s="701"/>
      <c r="G22" s="701"/>
      <c r="H22" s="701"/>
      <c r="I22" s="701"/>
      <c r="J22" s="701"/>
      <c r="K22" s="53"/>
      <c r="L22" s="53"/>
      <c r="M22" s="53"/>
      <c r="N22" s="53"/>
      <c r="O22" s="53"/>
      <c r="P22" s="53"/>
      <c r="Q22" s="55"/>
      <c r="R22" s="52"/>
      <c r="S22" s="52"/>
      <c r="T22" s="32"/>
      <c r="U22" s="32"/>
      <c r="V22" s="32"/>
      <c r="W22" s="701" t="s">
        <v>113</v>
      </c>
      <c r="X22" s="701"/>
      <c r="Y22" s="701"/>
      <c r="Z22" s="701"/>
      <c r="AA22" s="701"/>
      <c r="AB22" s="701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46"/>
      <c r="AP22" s="47"/>
    </row>
    <row r="23" spans="2:49">
      <c r="B23" s="46"/>
      <c r="C23" s="52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2"/>
      <c r="R23" s="52"/>
      <c r="S23" s="52"/>
      <c r="AO23" s="46"/>
      <c r="AP23" s="47"/>
    </row>
    <row r="24" spans="2:49">
      <c r="B24" s="46"/>
      <c r="C24" s="52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2"/>
      <c r="R24" s="52"/>
      <c r="S24" s="52"/>
      <c r="AO24" s="46"/>
      <c r="AP24" s="47"/>
    </row>
    <row r="25" spans="2:49">
      <c r="B25" s="46"/>
      <c r="C25" s="52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2"/>
      <c r="R25" s="52"/>
      <c r="S25" s="52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46"/>
      <c r="AP25" s="47"/>
    </row>
    <row r="26" spans="2:49">
      <c r="B26" s="46"/>
      <c r="C26" s="52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2"/>
      <c r="R26" s="52"/>
      <c r="S26" s="52"/>
      <c r="AO26" s="46"/>
      <c r="AP26" s="47"/>
    </row>
    <row r="27" spans="2:49">
      <c r="B27" s="46"/>
      <c r="C27" s="52"/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2"/>
      <c r="R27" s="52"/>
      <c r="S27" s="52"/>
      <c r="AO27" s="46"/>
      <c r="AP27" s="47"/>
    </row>
    <row r="28" spans="2:49">
      <c r="B28" s="46"/>
      <c r="C28" s="52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2"/>
      <c r="R28" s="52"/>
      <c r="S28" s="52"/>
      <c r="AO28" s="46"/>
      <c r="AP28" s="47"/>
    </row>
    <row r="29" spans="2:49" ht="13.5" customHeight="1">
      <c r="B29" s="46"/>
      <c r="C29" s="52"/>
      <c r="D29" s="52"/>
      <c r="E29" s="54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2"/>
      <c r="R29" s="52"/>
      <c r="S29" s="52"/>
      <c r="AO29" s="46"/>
      <c r="AP29" s="47"/>
    </row>
    <row r="30" spans="2:49">
      <c r="B30" s="46"/>
      <c r="C30" s="52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52"/>
      <c r="S30" s="52"/>
      <c r="AO30" s="46"/>
      <c r="AP30" s="47"/>
    </row>
    <row r="31" spans="2:49">
      <c r="B31" s="46"/>
      <c r="C31" s="52"/>
      <c r="D31" s="52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2"/>
      <c r="R31" s="52"/>
      <c r="S31" s="52"/>
      <c r="AO31" s="46"/>
      <c r="AP31" s="47"/>
    </row>
    <row r="32" spans="2:49">
      <c r="B32" s="46"/>
      <c r="C32" s="52"/>
      <c r="D32" s="52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2"/>
      <c r="R32" s="52"/>
      <c r="S32" s="52"/>
      <c r="AO32" s="46"/>
      <c r="AP32" s="47"/>
    </row>
    <row r="33" spans="2:42">
      <c r="B33" s="46"/>
      <c r="C33" s="52"/>
      <c r="D33" s="52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2"/>
      <c r="R33" s="52"/>
      <c r="S33" s="52"/>
      <c r="AO33" s="46"/>
      <c r="AP33" s="47"/>
    </row>
    <row r="34" spans="2:42">
      <c r="B34" s="46"/>
      <c r="C34" s="52"/>
      <c r="D34" s="52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2"/>
      <c r="R34" s="52"/>
      <c r="S34" s="52"/>
      <c r="AO34" s="46"/>
      <c r="AP34" s="47"/>
    </row>
    <row r="35" spans="2:42">
      <c r="B35" s="46"/>
      <c r="C35" s="52"/>
      <c r="D35" s="52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2"/>
      <c r="R35" s="52"/>
      <c r="S35" s="52"/>
      <c r="AO35" s="46"/>
      <c r="AP35" s="47"/>
    </row>
    <row r="36" spans="2:42" ht="13.5" customHeight="1">
      <c r="B36" s="46"/>
      <c r="C36" s="52"/>
      <c r="D36" s="52"/>
      <c r="E36" s="54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2"/>
      <c r="R36" s="52"/>
      <c r="S36" s="52"/>
      <c r="AO36" s="46"/>
      <c r="AP36" s="47"/>
    </row>
    <row r="37" spans="2:42">
      <c r="B37" s="46"/>
      <c r="C37" s="52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2"/>
      <c r="R37" s="52"/>
      <c r="S37" s="52"/>
      <c r="AO37" s="46"/>
      <c r="AP37" s="47"/>
    </row>
    <row r="38" spans="2:42">
      <c r="B38" s="46"/>
      <c r="C38" s="52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2"/>
      <c r="R38" s="52"/>
      <c r="S38" s="52"/>
      <c r="AO38" s="46"/>
      <c r="AP38" s="47"/>
    </row>
    <row r="39" spans="2:42">
      <c r="B39" s="46"/>
      <c r="C39" s="52"/>
      <c r="D39" s="52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2"/>
      <c r="R39" s="52"/>
      <c r="S39" s="52"/>
      <c r="AO39" s="46"/>
      <c r="AP39" s="47"/>
    </row>
    <row r="40" spans="2:42">
      <c r="B40" s="46"/>
      <c r="C40" s="52"/>
      <c r="D40" s="351" t="s">
        <v>80</v>
      </c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V40" s="351" t="s">
        <v>80</v>
      </c>
      <c r="W40" s="351"/>
      <c r="X40" s="351"/>
      <c r="Y40" s="351"/>
      <c r="Z40" s="351"/>
      <c r="AA40" s="351"/>
      <c r="AB40" s="351"/>
      <c r="AC40" s="351"/>
      <c r="AD40" s="351"/>
      <c r="AE40" s="351"/>
      <c r="AF40" s="351"/>
      <c r="AG40" s="351"/>
      <c r="AH40" s="351"/>
      <c r="AI40" s="351"/>
      <c r="AJ40" s="351"/>
      <c r="AK40" s="351"/>
      <c r="AL40" s="351"/>
      <c r="AO40" s="46"/>
      <c r="AP40" s="47"/>
    </row>
    <row r="41" spans="2:42">
      <c r="B41" s="46"/>
      <c r="C41" s="52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O41" s="46"/>
      <c r="AP41" s="47"/>
    </row>
    <row r="42" spans="2:42">
      <c r="B42" s="46"/>
      <c r="C42" s="52"/>
      <c r="D42" s="5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2"/>
      <c r="R42" s="52"/>
      <c r="S42" s="52"/>
      <c r="AO42" s="46"/>
      <c r="AP42" s="47"/>
    </row>
    <row r="43" spans="2:42" ht="13.5" thickBot="1">
      <c r="B43" s="46"/>
      <c r="C43" s="44">
        <v>3</v>
      </c>
      <c r="E43" s="713" t="s">
        <v>111</v>
      </c>
      <c r="F43" s="713"/>
      <c r="G43" s="713"/>
      <c r="H43" s="713"/>
      <c r="I43" s="713"/>
      <c r="J43" s="706" t="s">
        <v>47</v>
      </c>
      <c r="K43" s="706"/>
      <c r="L43" s="706"/>
      <c r="M43" s="706"/>
      <c r="N43" s="706"/>
      <c r="O43" s="706"/>
      <c r="P43" s="706"/>
      <c r="Q43" s="706"/>
      <c r="R43" s="706"/>
      <c r="S43" s="706"/>
      <c r="AO43" s="46"/>
      <c r="AP43" s="47"/>
    </row>
    <row r="44" spans="2:42">
      <c r="B44" s="46"/>
      <c r="C44" s="44"/>
      <c r="E44" s="632" t="s">
        <v>112</v>
      </c>
      <c r="F44" s="632"/>
      <c r="G44" s="632"/>
      <c r="H44" s="632"/>
      <c r="I44" s="632"/>
      <c r="J44" s="45"/>
      <c r="K44" s="45"/>
      <c r="L44" s="704"/>
      <c r="M44" s="704"/>
      <c r="N44" s="699" t="s">
        <v>114</v>
      </c>
      <c r="O44" s="699"/>
      <c r="P44" s="45"/>
      <c r="Q44" s="45"/>
      <c r="R44" s="45"/>
      <c r="S44" s="45"/>
      <c r="Z44" s="57"/>
      <c r="AA44" s="58"/>
      <c r="AB44" s="58"/>
      <c r="AC44" s="58"/>
      <c r="AD44" s="58"/>
      <c r="AE44" s="58"/>
      <c r="AF44" s="58"/>
      <c r="AG44" s="58"/>
      <c r="AH44" s="59"/>
      <c r="AO44" s="46"/>
      <c r="AP44" s="47"/>
    </row>
    <row r="45" spans="2:42">
      <c r="B45" s="46"/>
      <c r="C45" s="44"/>
      <c r="E45" s="700" t="str">
        <f>IF(L44="","",IF(L44=1,邦文1,IF(L44=2,邦文2,IF(L44=3,邦文3,IF(L44=4,邦文4,"")))))</f>
        <v/>
      </c>
      <c r="F45" s="700"/>
      <c r="G45" s="700"/>
      <c r="H45" s="700"/>
      <c r="I45" s="700"/>
      <c r="J45" s="700"/>
      <c r="K45" s="700"/>
      <c r="L45" s="700"/>
      <c r="M45" s="700"/>
      <c r="N45" s="700"/>
      <c r="O45" s="700"/>
      <c r="P45" s="700"/>
      <c r="Q45" s="700"/>
      <c r="R45" s="700"/>
      <c r="S45" s="700"/>
      <c r="Z45" s="60"/>
      <c r="AA45" s="351" t="s">
        <v>115</v>
      </c>
      <c r="AB45" s="351"/>
      <c r="AC45" s="351"/>
      <c r="AD45" s="351"/>
      <c r="AE45" s="351"/>
      <c r="AF45" s="351"/>
      <c r="AG45" s="351"/>
      <c r="AH45" s="61"/>
      <c r="AO45" s="46"/>
      <c r="AP45" s="47"/>
    </row>
    <row r="46" spans="2:42" ht="13.5" customHeight="1">
      <c r="B46" s="46"/>
      <c r="C46" s="52"/>
      <c r="D46" s="52"/>
      <c r="E46" s="701" t="s">
        <v>113</v>
      </c>
      <c r="F46" s="701"/>
      <c r="G46" s="701"/>
      <c r="H46" s="701"/>
      <c r="I46" s="701"/>
      <c r="J46" s="701"/>
      <c r="K46" s="53"/>
      <c r="L46" s="53"/>
      <c r="M46" s="53"/>
      <c r="N46" s="53"/>
      <c r="O46" s="53"/>
      <c r="P46" s="53"/>
      <c r="Q46" s="55"/>
      <c r="R46" s="52"/>
      <c r="S46" s="52"/>
      <c r="Z46" s="60"/>
      <c r="AH46" s="61"/>
      <c r="AO46" s="46"/>
      <c r="AP46" s="47"/>
    </row>
    <row r="47" spans="2:42">
      <c r="B47" s="46"/>
      <c r="C47" s="52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2"/>
      <c r="R47" s="52"/>
      <c r="S47" s="52"/>
      <c r="Z47" s="60"/>
      <c r="AA47" s="703" t="s">
        <v>108</v>
      </c>
      <c r="AB47" s="703"/>
      <c r="AC47" s="703"/>
      <c r="AD47" s="703"/>
      <c r="AE47" s="703"/>
      <c r="AF47" s="703"/>
      <c r="AG47" s="703"/>
      <c r="AH47" s="61"/>
      <c r="AO47" s="46"/>
      <c r="AP47" s="47"/>
    </row>
    <row r="48" spans="2:42">
      <c r="B48" s="46"/>
      <c r="C48" s="52"/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2"/>
      <c r="R48" s="52"/>
      <c r="S48" s="52"/>
      <c r="Z48" s="60"/>
      <c r="AA48" s="703" t="s">
        <v>116</v>
      </c>
      <c r="AB48" s="703"/>
      <c r="AC48" s="703"/>
      <c r="AD48" s="703"/>
      <c r="AE48" s="703"/>
      <c r="AF48" s="703"/>
      <c r="AG48" s="703"/>
      <c r="AH48" s="61"/>
      <c r="AO48" s="46"/>
      <c r="AP48" s="47"/>
    </row>
    <row r="49" spans="2:42">
      <c r="B49" s="46"/>
      <c r="C49" s="52"/>
      <c r="D49" s="52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2"/>
      <c r="R49" s="52"/>
      <c r="S49" s="52"/>
      <c r="Z49" s="60"/>
      <c r="AA49" s="703" t="s">
        <v>117</v>
      </c>
      <c r="AB49" s="703"/>
      <c r="AC49" s="703"/>
      <c r="AD49" s="703"/>
      <c r="AE49" s="703"/>
      <c r="AF49" s="703"/>
      <c r="AG49" s="703"/>
      <c r="AH49" s="61"/>
      <c r="AO49" s="46"/>
      <c r="AP49" s="47"/>
    </row>
    <row r="50" spans="2:42" ht="13.5" thickBot="1">
      <c r="B50" s="46"/>
      <c r="C50" s="52"/>
      <c r="D50" s="52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2"/>
      <c r="R50" s="52"/>
      <c r="S50" s="52"/>
      <c r="Z50" s="62"/>
      <c r="AA50" s="63"/>
      <c r="AB50" s="63"/>
      <c r="AC50" s="63"/>
      <c r="AD50" s="63"/>
      <c r="AE50" s="63"/>
      <c r="AF50" s="63"/>
      <c r="AG50" s="63"/>
      <c r="AH50" s="64"/>
      <c r="AO50" s="46"/>
      <c r="AP50" s="47"/>
    </row>
    <row r="51" spans="2:42">
      <c r="B51" s="46"/>
      <c r="C51" s="52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2"/>
      <c r="R51" s="52"/>
      <c r="S51" s="52"/>
      <c r="AO51" s="46"/>
      <c r="AP51" s="47"/>
    </row>
    <row r="52" spans="2:42">
      <c r="B52" s="46"/>
      <c r="C52" s="52"/>
      <c r="D52" s="52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2"/>
      <c r="R52" s="52"/>
      <c r="S52" s="52"/>
      <c r="X52" s="24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6"/>
      <c r="AO52" s="46"/>
      <c r="AP52" s="47"/>
    </row>
    <row r="53" spans="2:42" ht="13.5" customHeight="1">
      <c r="B53" s="46"/>
      <c r="C53" s="52"/>
      <c r="D53" s="52"/>
      <c r="E53" s="54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2"/>
      <c r="R53" s="52"/>
      <c r="S53" s="52"/>
      <c r="X53" s="27"/>
      <c r="Z53" s="23" t="s">
        <v>118</v>
      </c>
      <c r="AM53" s="28"/>
      <c r="AO53" s="46"/>
      <c r="AP53" s="47"/>
    </row>
    <row r="54" spans="2:42">
      <c r="B54" s="46"/>
      <c r="C54" s="52"/>
      <c r="D54" s="52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2"/>
      <c r="R54" s="52"/>
      <c r="S54" s="52"/>
      <c r="X54" s="27"/>
      <c r="AM54" s="28"/>
      <c r="AO54" s="46"/>
      <c r="AP54" s="47"/>
    </row>
    <row r="55" spans="2:42">
      <c r="B55" s="46"/>
      <c r="C55" s="52"/>
      <c r="D55" s="52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2"/>
      <c r="R55" s="52"/>
      <c r="S55" s="52"/>
      <c r="X55" s="27"/>
      <c r="Y55" s="32">
        <v>1</v>
      </c>
      <c r="Z55" s="702" t="s">
        <v>119</v>
      </c>
      <c r="AA55" s="702"/>
      <c r="AB55" s="702"/>
      <c r="AC55" s="702"/>
      <c r="AD55" s="702"/>
      <c r="AE55" s="702"/>
      <c r="AF55" s="702"/>
      <c r="AG55" s="702"/>
      <c r="AH55" s="702"/>
      <c r="AI55" s="702"/>
      <c r="AJ55" s="702"/>
      <c r="AK55" s="702"/>
      <c r="AL55" s="702"/>
      <c r="AM55" s="65"/>
      <c r="AO55" s="46"/>
      <c r="AP55" s="47"/>
    </row>
    <row r="56" spans="2:42">
      <c r="B56" s="46"/>
      <c r="C56" s="52"/>
      <c r="D56" s="52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2"/>
      <c r="R56" s="52"/>
      <c r="S56" s="52"/>
      <c r="X56" s="27"/>
      <c r="Y56" s="32"/>
      <c r="Z56" s="702"/>
      <c r="AA56" s="702"/>
      <c r="AB56" s="702"/>
      <c r="AC56" s="702"/>
      <c r="AD56" s="702"/>
      <c r="AE56" s="702"/>
      <c r="AF56" s="702"/>
      <c r="AG56" s="702"/>
      <c r="AH56" s="702"/>
      <c r="AI56" s="702"/>
      <c r="AJ56" s="702"/>
      <c r="AK56" s="702"/>
      <c r="AL56" s="702"/>
      <c r="AM56" s="65"/>
      <c r="AO56" s="46"/>
      <c r="AP56" s="47"/>
    </row>
    <row r="57" spans="2:42">
      <c r="B57" s="46"/>
      <c r="C57" s="52"/>
      <c r="D57" s="5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2"/>
      <c r="R57" s="52"/>
      <c r="S57" s="52"/>
      <c r="X57" s="27"/>
      <c r="Y57" s="32">
        <v>2</v>
      </c>
      <c r="Z57" s="702" t="s">
        <v>120</v>
      </c>
      <c r="AA57" s="702"/>
      <c r="AB57" s="702"/>
      <c r="AC57" s="702"/>
      <c r="AD57" s="702"/>
      <c r="AE57" s="702"/>
      <c r="AF57" s="702"/>
      <c r="AG57" s="702"/>
      <c r="AH57" s="702"/>
      <c r="AI57" s="702"/>
      <c r="AJ57" s="702"/>
      <c r="AK57" s="702"/>
      <c r="AL57" s="702"/>
      <c r="AM57" s="65"/>
      <c r="AO57" s="46"/>
      <c r="AP57" s="47"/>
    </row>
    <row r="58" spans="2:42">
      <c r="B58" s="46"/>
      <c r="C58" s="52"/>
      <c r="D58" s="52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2"/>
      <c r="R58" s="52"/>
      <c r="S58" s="52"/>
      <c r="X58" s="27"/>
      <c r="Y58" s="32"/>
      <c r="Z58" s="702"/>
      <c r="AA58" s="702"/>
      <c r="AB58" s="702"/>
      <c r="AC58" s="702"/>
      <c r="AD58" s="702"/>
      <c r="AE58" s="702"/>
      <c r="AF58" s="702"/>
      <c r="AG58" s="702"/>
      <c r="AH58" s="702"/>
      <c r="AI58" s="702"/>
      <c r="AJ58" s="702"/>
      <c r="AK58" s="702"/>
      <c r="AL58" s="702"/>
      <c r="AM58" s="65"/>
      <c r="AO58" s="46"/>
      <c r="AP58" s="47"/>
    </row>
    <row r="59" spans="2:42">
      <c r="B59" s="46"/>
      <c r="C59" s="52"/>
      <c r="D59" s="52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2"/>
      <c r="R59" s="52"/>
      <c r="S59" s="52"/>
      <c r="X59" s="27"/>
      <c r="Y59" s="32"/>
      <c r="Z59" s="702" t="s">
        <v>121</v>
      </c>
      <c r="AA59" s="702"/>
      <c r="AB59" s="702"/>
      <c r="AC59" s="702"/>
      <c r="AD59" s="702"/>
      <c r="AE59" s="702"/>
      <c r="AF59" s="702"/>
      <c r="AG59" s="702"/>
      <c r="AH59" s="702"/>
      <c r="AI59" s="702"/>
      <c r="AJ59" s="702"/>
      <c r="AK59" s="702"/>
      <c r="AL59" s="702"/>
      <c r="AM59" s="65"/>
      <c r="AO59" s="46"/>
      <c r="AP59" s="47"/>
    </row>
    <row r="60" spans="2:42" ht="13.5" customHeight="1">
      <c r="B60" s="46"/>
      <c r="C60" s="52"/>
      <c r="D60" s="52"/>
      <c r="E60" s="54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2"/>
      <c r="R60" s="52"/>
      <c r="S60" s="52"/>
      <c r="X60" s="27"/>
      <c r="Y60" s="32"/>
      <c r="Z60" s="702"/>
      <c r="AA60" s="702"/>
      <c r="AB60" s="702"/>
      <c r="AC60" s="702"/>
      <c r="AD60" s="702"/>
      <c r="AE60" s="702"/>
      <c r="AF60" s="702"/>
      <c r="AG60" s="702"/>
      <c r="AH60" s="702"/>
      <c r="AI60" s="702"/>
      <c r="AJ60" s="702"/>
      <c r="AK60" s="702"/>
      <c r="AL60" s="702"/>
      <c r="AM60" s="65"/>
      <c r="AO60" s="46"/>
      <c r="AP60" s="47"/>
    </row>
    <row r="61" spans="2:42">
      <c r="B61" s="46"/>
      <c r="C61" s="52"/>
      <c r="D61" s="52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2"/>
      <c r="R61" s="52"/>
      <c r="S61" s="52"/>
      <c r="X61" s="29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7"/>
      <c r="AO61" s="46"/>
      <c r="AP61" s="47"/>
    </row>
    <row r="62" spans="2:42">
      <c r="B62" s="46"/>
      <c r="C62" s="52"/>
      <c r="D62" s="52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2"/>
      <c r="R62" s="52"/>
      <c r="S62" s="5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O62" s="46"/>
      <c r="AP62" s="47"/>
    </row>
    <row r="63" spans="2:42">
      <c r="B63" s="46"/>
      <c r="C63" s="52"/>
      <c r="D63" s="52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2"/>
      <c r="R63" s="52"/>
      <c r="S63" s="5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O63" s="46"/>
      <c r="AP63" s="47"/>
    </row>
    <row r="64" spans="2:42">
      <c r="B64" s="46"/>
      <c r="C64" s="52"/>
      <c r="D64" s="351" t="s">
        <v>80</v>
      </c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51"/>
      <c r="T64" s="351"/>
      <c r="AO64" s="46"/>
      <c r="AP64" s="47"/>
    </row>
    <row r="65" spans="2:42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7"/>
    </row>
    <row r="66" spans="2:42"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</row>
  </sheetData>
  <sheetProtection algorithmName="SHA-512" hashValue="lg8A9TTCxfl5h03jecPCmOthqgUafF1illwOPrfpTx75iOhRvHdqOM2H8hXuEy09Ymf1618/CBuMIQ22BI0ejg==" saltValue="2arY+CfQxB2w9DXpj2Mfiw==" spinCount="100000" sheet="1" selectLockedCells="1"/>
  <mergeCells count="46">
    <mergeCell ref="D64:T64"/>
    <mergeCell ref="V40:AL40"/>
    <mergeCell ref="C11:F12"/>
    <mergeCell ref="G11:AN12"/>
    <mergeCell ref="C13:F14"/>
    <mergeCell ref="G13:X14"/>
    <mergeCell ref="Y13:AA14"/>
    <mergeCell ref="AB13:AN14"/>
    <mergeCell ref="L20:M20"/>
    <mergeCell ref="N20:O20"/>
    <mergeCell ref="AB19:AK19"/>
    <mergeCell ref="J43:S43"/>
    <mergeCell ref="E19:I19"/>
    <mergeCell ref="W19:AA19"/>
    <mergeCell ref="E43:I43"/>
    <mergeCell ref="E20:I20"/>
    <mergeCell ref="C7:AN8"/>
    <mergeCell ref="C9:F10"/>
    <mergeCell ref="G9:AG10"/>
    <mergeCell ref="AH9:AK9"/>
    <mergeCell ref="AL9:AN10"/>
    <mergeCell ref="AH10:AK10"/>
    <mergeCell ref="Z57:AL58"/>
    <mergeCell ref="Z59:AL60"/>
    <mergeCell ref="C15:AN15"/>
    <mergeCell ref="AA45:AG45"/>
    <mergeCell ref="AA47:AG47"/>
    <mergeCell ref="AA48:AG48"/>
    <mergeCell ref="AA49:AG49"/>
    <mergeCell ref="Z55:AL56"/>
    <mergeCell ref="AD20:AE20"/>
    <mergeCell ref="AF20:AG20"/>
    <mergeCell ref="E46:J46"/>
    <mergeCell ref="C16:AN16"/>
    <mergeCell ref="C17:AN17"/>
    <mergeCell ref="J19:S19"/>
    <mergeCell ref="W20:AA20"/>
    <mergeCell ref="L44:M44"/>
    <mergeCell ref="N44:O44"/>
    <mergeCell ref="E21:S21"/>
    <mergeCell ref="W21:AK21"/>
    <mergeCell ref="E45:S45"/>
    <mergeCell ref="D40:T40"/>
    <mergeCell ref="E22:J22"/>
    <mergeCell ref="W22:AB22"/>
    <mergeCell ref="E44:I44"/>
  </mergeCells>
  <phoneticPr fontId="1"/>
  <conditionalFormatting sqref="J19:S19 AB19:AK19 J43:S43">
    <cfRule type="containsText" dxfId="4" priority="1" stopIfTrue="1" operator="containsText" text="（選択してください）">
      <formula>NOT(ISERROR(SEARCH("（選択してください）",J19)))</formula>
    </cfRule>
  </conditionalFormatting>
  <conditionalFormatting sqref="L20:M20">
    <cfRule type="cellIs" dxfId="3" priority="4" stopIfTrue="1" operator="equal">
      <formula>0</formula>
    </cfRule>
  </conditionalFormatting>
  <conditionalFormatting sqref="L44:M44">
    <cfRule type="cellIs" dxfId="2" priority="2" stopIfTrue="1" operator="equal">
      <formula>0</formula>
    </cfRule>
  </conditionalFormatting>
  <conditionalFormatting sqref="AD20:AE20">
    <cfRule type="cellIs" dxfId="1" priority="3" stopIfTrue="1" operator="equal">
      <formula>0</formula>
    </cfRule>
  </conditionalFormatting>
  <dataValidations count="2">
    <dataValidation type="list" allowBlank="1" showInputMessage="1" showErrorMessage="1" sqref="J19:S19 AB19:AK19 P43:S44 L43:O43 J43:K44" xr:uid="{00000000-0002-0000-0600-000000000000}">
      <formula1>$AT$19:$AW$19</formula1>
    </dataValidation>
    <dataValidation type="whole" allowBlank="1" showInputMessage="1" showErrorMessage="1" sqref="L20:M20 AD20:AE20 L44:M44" xr:uid="{00000000-0002-0000-0600-000001000000}">
      <formula1>1</formula1>
      <formula2>4</formula2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  <ignoredErrors>
    <ignoredError sqref="G11 AL9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2:AP62"/>
  <sheetViews>
    <sheetView showGridLines="0" showRowColHeaders="0" zoomScale="110" zoomScaleNormal="110" zoomScaleSheetLayoutView="100" workbookViewId="0">
      <selection activeCell="G8" sqref="G8:S10"/>
    </sheetView>
  </sheetViews>
  <sheetFormatPr defaultColWidth="2.1796875" defaultRowHeight="13"/>
  <cols>
    <col min="1" max="16384" width="2.1796875" style="23"/>
  </cols>
  <sheetData>
    <row r="2" spans="2:42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</row>
    <row r="3" spans="2:42">
      <c r="B3" s="46"/>
      <c r="C3" s="634" t="s">
        <v>234</v>
      </c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35"/>
      <c r="AI3" s="635"/>
      <c r="AJ3" s="635"/>
      <c r="AK3" s="635"/>
      <c r="AL3" s="635"/>
      <c r="AM3" s="635"/>
      <c r="AN3" s="635"/>
      <c r="AO3" s="46"/>
      <c r="AP3" s="47"/>
    </row>
    <row r="4" spans="2:42" ht="26.4" customHeight="1">
      <c r="B4" s="46"/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46"/>
      <c r="AP4" s="47"/>
    </row>
    <row r="5" spans="2:42">
      <c r="B5" s="46"/>
      <c r="C5" s="716" t="s">
        <v>72</v>
      </c>
      <c r="D5" s="717"/>
      <c r="E5" s="717"/>
      <c r="F5" s="717"/>
      <c r="G5" s="718">
        <f>団体名</f>
        <v>0</v>
      </c>
      <c r="H5" s="718"/>
      <c r="I5" s="718"/>
      <c r="J5" s="718"/>
      <c r="K5" s="718"/>
      <c r="L5" s="718"/>
      <c r="M5" s="718"/>
      <c r="N5" s="718"/>
      <c r="O5" s="718"/>
      <c r="P5" s="718"/>
      <c r="Q5" s="718"/>
      <c r="R5" s="718"/>
      <c r="S5" s="718"/>
      <c r="T5" s="718"/>
      <c r="U5" s="718"/>
      <c r="V5" s="718"/>
      <c r="W5" s="718"/>
      <c r="X5" s="718"/>
      <c r="Y5" s="718"/>
      <c r="Z5" s="718"/>
      <c r="AA5" s="718"/>
      <c r="AB5" s="718"/>
      <c r="AC5" s="718"/>
      <c r="AD5" s="718"/>
      <c r="AE5" s="718"/>
      <c r="AF5" s="718"/>
      <c r="AG5" s="719"/>
      <c r="AH5" s="720" t="s">
        <v>73</v>
      </c>
      <c r="AI5" s="721"/>
      <c r="AJ5" s="721"/>
      <c r="AK5" s="721"/>
      <c r="AL5" s="724">
        <f>出演順</f>
        <v>0</v>
      </c>
      <c r="AM5" s="724"/>
      <c r="AN5" s="725"/>
      <c r="AO5" s="46"/>
      <c r="AP5" s="47"/>
    </row>
    <row r="6" spans="2:42">
      <c r="B6" s="46"/>
      <c r="C6" s="716"/>
      <c r="D6" s="717"/>
      <c r="E6" s="717"/>
      <c r="F6" s="717"/>
      <c r="G6" s="718"/>
      <c r="H6" s="718"/>
      <c r="I6" s="718"/>
      <c r="J6" s="718"/>
      <c r="K6" s="718"/>
      <c r="L6" s="718"/>
      <c r="M6" s="718"/>
      <c r="N6" s="718"/>
      <c r="O6" s="718"/>
      <c r="P6" s="718"/>
      <c r="Q6" s="718"/>
      <c r="R6" s="718"/>
      <c r="S6" s="718"/>
      <c r="T6" s="718"/>
      <c r="U6" s="718"/>
      <c r="V6" s="718"/>
      <c r="W6" s="718"/>
      <c r="X6" s="718"/>
      <c r="Y6" s="718"/>
      <c r="Z6" s="718"/>
      <c r="AA6" s="718"/>
      <c r="AB6" s="718"/>
      <c r="AC6" s="718"/>
      <c r="AD6" s="718"/>
      <c r="AE6" s="718"/>
      <c r="AF6" s="718"/>
      <c r="AG6" s="719"/>
      <c r="AH6" s="722"/>
      <c r="AI6" s="723"/>
      <c r="AJ6" s="723"/>
      <c r="AK6" s="723"/>
      <c r="AL6" s="726"/>
      <c r="AM6" s="726"/>
      <c r="AN6" s="727"/>
      <c r="AO6" s="46"/>
      <c r="AP6" s="47"/>
    </row>
    <row r="7" spans="2:42">
      <c r="B7" s="46"/>
      <c r="C7" s="716"/>
      <c r="D7" s="717"/>
      <c r="E7" s="717"/>
      <c r="F7" s="717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718"/>
      <c r="Z7" s="718"/>
      <c r="AA7" s="718"/>
      <c r="AB7" s="718"/>
      <c r="AC7" s="718"/>
      <c r="AD7" s="718"/>
      <c r="AE7" s="718"/>
      <c r="AF7" s="718"/>
      <c r="AG7" s="719"/>
      <c r="AH7" s="714" t="s">
        <v>74</v>
      </c>
      <c r="AI7" s="715"/>
      <c r="AJ7" s="715"/>
      <c r="AK7" s="715"/>
      <c r="AL7" s="728"/>
      <c r="AM7" s="728"/>
      <c r="AN7" s="729"/>
      <c r="AO7" s="46"/>
      <c r="AP7" s="47"/>
    </row>
    <row r="8" spans="2:42" ht="13.5" customHeight="1">
      <c r="B8" s="46"/>
      <c r="C8" s="740" t="s">
        <v>76</v>
      </c>
      <c r="D8" s="688"/>
      <c r="E8" s="688"/>
      <c r="F8" s="688"/>
      <c r="G8" s="736"/>
      <c r="H8" s="736"/>
      <c r="I8" s="736"/>
      <c r="J8" s="736"/>
      <c r="K8" s="736"/>
      <c r="L8" s="736"/>
      <c r="M8" s="736"/>
      <c r="N8" s="736"/>
      <c r="O8" s="736"/>
      <c r="P8" s="736"/>
      <c r="Q8" s="736"/>
      <c r="R8" s="736"/>
      <c r="S8" s="678"/>
      <c r="T8" s="730" t="s">
        <v>77</v>
      </c>
      <c r="U8" s="731"/>
      <c r="V8" s="740" t="s">
        <v>75</v>
      </c>
      <c r="W8" s="688"/>
      <c r="X8" s="688"/>
      <c r="Y8" s="688"/>
      <c r="Z8" s="736"/>
      <c r="AA8" s="736"/>
      <c r="AB8" s="736"/>
      <c r="AC8" s="736"/>
      <c r="AD8" s="736"/>
      <c r="AE8" s="736"/>
      <c r="AF8" s="736"/>
      <c r="AG8" s="736"/>
      <c r="AH8" s="736"/>
      <c r="AI8" s="736"/>
      <c r="AJ8" s="736"/>
      <c r="AK8" s="736"/>
      <c r="AL8" s="678"/>
      <c r="AM8" s="730" t="s">
        <v>78</v>
      </c>
      <c r="AN8" s="731"/>
      <c r="AO8" s="46"/>
      <c r="AP8" s="47"/>
    </row>
    <row r="9" spans="2:42">
      <c r="B9" s="46"/>
      <c r="C9" s="741"/>
      <c r="D9" s="742"/>
      <c r="E9" s="742"/>
      <c r="F9" s="742"/>
      <c r="G9" s="737"/>
      <c r="H9" s="737"/>
      <c r="I9" s="737"/>
      <c r="J9" s="737"/>
      <c r="K9" s="737"/>
      <c r="L9" s="737"/>
      <c r="M9" s="737"/>
      <c r="N9" s="737"/>
      <c r="O9" s="737"/>
      <c r="P9" s="737"/>
      <c r="Q9" s="737"/>
      <c r="R9" s="737"/>
      <c r="S9" s="738"/>
      <c r="T9" s="732"/>
      <c r="U9" s="733"/>
      <c r="V9" s="741"/>
      <c r="W9" s="742"/>
      <c r="X9" s="742"/>
      <c r="Y9" s="742"/>
      <c r="Z9" s="737"/>
      <c r="AA9" s="737"/>
      <c r="AB9" s="737"/>
      <c r="AC9" s="737"/>
      <c r="AD9" s="737"/>
      <c r="AE9" s="737"/>
      <c r="AF9" s="737"/>
      <c r="AG9" s="737"/>
      <c r="AH9" s="737"/>
      <c r="AI9" s="737"/>
      <c r="AJ9" s="737"/>
      <c r="AK9" s="737"/>
      <c r="AL9" s="738"/>
      <c r="AM9" s="732"/>
      <c r="AN9" s="733"/>
      <c r="AO9" s="46"/>
      <c r="AP9" s="47"/>
    </row>
    <row r="10" spans="2:42">
      <c r="B10" s="46"/>
      <c r="C10" s="689"/>
      <c r="D10" s="690"/>
      <c r="E10" s="690"/>
      <c r="F10" s="690"/>
      <c r="G10" s="739"/>
      <c r="H10" s="739"/>
      <c r="I10" s="739"/>
      <c r="J10" s="739"/>
      <c r="K10" s="739"/>
      <c r="L10" s="739"/>
      <c r="M10" s="739"/>
      <c r="N10" s="739"/>
      <c r="O10" s="739"/>
      <c r="P10" s="739"/>
      <c r="Q10" s="739"/>
      <c r="R10" s="739"/>
      <c r="S10" s="681"/>
      <c r="T10" s="734"/>
      <c r="U10" s="735"/>
      <c r="V10" s="689"/>
      <c r="W10" s="690"/>
      <c r="X10" s="690"/>
      <c r="Y10" s="690"/>
      <c r="Z10" s="739"/>
      <c r="AA10" s="739"/>
      <c r="AB10" s="739"/>
      <c r="AC10" s="739"/>
      <c r="AD10" s="739"/>
      <c r="AE10" s="739"/>
      <c r="AF10" s="739"/>
      <c r="AG10" s="739"/>
      <c r="AH10" s="739"/>
      <c r="AI10" s="739"/>
      <c r="AJ10" s="739"/>
      <c r="AK10" s="739"/>
      <c r="AL10" s="681"/>
      <c r="AM10" s="734"/>
      <c r="AN10" s="735"/>
      <c r="AO10" s="46"/>
      <c r="AP10" s="47"/>
    </row>
    <row r="11" spans="2:42">
      <c r="B11" s="46"/>
      <c r="AO11" s="46"/>
      <c r="AP11" s="47"/>
    </row>
    <row r="12" spans="2:42">
      <c r="B12" s="46"/>
      <c r="C12" s="640" t="s">
        <v>79</v>
      </c>
      <c r="D12" s="640"/>
      <c r="E12" s="640"/>
      <c r="F12" s="640"/>
      <c r="G12" s="640"/>
      <c r="H12" s="640"/>
      <c r="I12" s="640"/>
      <c r="J12" s="640"/>
      <c r="K12" s="640"/>
      <c r="L12" s="640"/>
      <c r="M12" s="640"/>
      <c r="N12" s="640"/>
      <c r="O12" s="640"/>
      <c r="P12" s="640"/>
      <c r="Q12" s="640"/>
      <c r="R12" s="640"/>
      <c r="S12" s="640"/>
      <c r="T12" s="640"/>
      <c r="U12" s="640"/>
      <c r="V12" s="640"/>
      <c r="W12" s="640"/>
      <c r="X12" s="640"/>
      <c r="Y12" s="640"/>
      <c r="Z12" s="640"/>
      <c r="AA12" s="640"/>
      <c r="AB12" s="640"/>
      <c r="AC12" s="640"/>
      <c r="AD12" s="640"/>
      <c r="AE12" s="640"/>
      <c r="AF12" s="640"/>
      <c r="AG12" s="640"/>
      <c r="AH12" s="640"/>
      <c r="AI12" s="640"/>
      <c r="AJ12" s="640"/>
      <c r="AK12" s="640"/>
      <c r="AL12" s="640"/>
      <c r="AM12" s="640"/>
      <c r="AN12" s="640"/>
      <c r="AO12" s="46"/>
      <c r="AP12" s="47"/>
    </row>
    <row r="13" spans="2:42">
      <c r="B13" s="46"/>
      <c r="AO13" s="46"/>
      <c r="AP13" s="47"/>
    </row>
    <row r="14" spans="2:42">
      <c r="B14" s="46"/>
      <c r="AO14" s="46"/>
      <c r="AP14" s="47"/>
    </row>
    <row r="15" spans="2:42">
      <c r="B15" s="46"/>
      <c r="C15" s="685" t="s">
        <v>81</v>
      </c>
      <c r="D15" s="685"/>
      <c r="E15" s="685"/>
      <c r="F15" s="685"/>
      <c r="G15" s="685"/>
      <c r="H15" s="685"/>
      <c r="I15" s="685"/>
      <c r="J15" s="685"/>
      <c r="K15" s="685"/>
      <c r="L15" s="685"/>
      <c r="M15" s="685"/>
      <c r="N15" s="685"/>
      <c r="O15" s="685"/>
      <c r="P15" s="685"/>
      <c r="Q15" s="685"/>
      <c r="R15" s="685"/>
      <c r="S15" s="685"/>
      <c r="T15" s="685"/>
      <c r="U15" s="685"/>
      <c r="V15" s="685"/>
      <c r="W15" s="685"/>
      <c r="X15" s="685"/>
      <c r="Y15" s="685"/>
      <c r="Z15" s="685"/>
      <c r="AA15" s="685"/>
      <c r="AB15" s="685"/>
      <c r="AC15" s="685"/>
      <c r="AD15" s="685"/>
      <c r="AE15" s="685"/>
      <c r="AF15" s="685"/>
      <c r="AG15" s="685"/>
      <c r="AH15" s="685"/>
      <c r="AI15" s="685"/>
      <c r="AJ15" s="685"/>
      <c r="AK15" s="685"/>
      <c r="AL15" s="685"/>
      <c r="AM15" s="685"/>
      <c r="AN15" s="685"/>
      <c r="AO15" s="46"/>
      <c r="AP15" s="47"/>
    </row>
    <row r="16" spans="2:42">
      <c r="B16" s="46"/>
      <c r="AO16" s="46"/>
      <c r="AP16" s="47"/>
    </row>
    <row r="17" spans="2:42">
      <c r="B17" s="46"/>
      <c r="AO17" s="46"/>
      <c r="AP17" s="47"/>
    </row>
    <row r="18" spans="2:42">
      <c r="B18" s="46"/>
      <c r="AO18" s="46"/>
      <c r="AP18" s="47"/>
    </row>
    <row r="19" spans="2:42">
      <c r="B19" s="46"/>
      <c r="AO19" s="46"/>
      <c r="AP19" s="47"/>
    </row>
    <row r="20" spans="2:42">
      <c r="B20" s="46"/>
      <c r="AO20" s="46"/>
      <c r="AP20" s="47"/>
    </row>
    <row r="21" spans="2:42">
      <c r="B21" s="46"/>
      <c r="AO21" s="46"/>
      <c r="AP21" s="47"/>
    </row>
    <row r="22" spans="2:42">
      <c r="B22" s="46"/>
      <c r="AO22" s="46"/>
      <c r="AP22" s="47"/>
    </row>
    <row r="23" spans="2:42">
      <c r="B23" s="46"/>
      <c r="AO23" s="46"/>
      <c r="AP23" s="47"/>
    </row>
    <row r="24" spans="2:42">
      <c r="B24" s="46"/>
      <c r="AO24" s="46"/>
      <c r="AP24" s="47"/>
    </row>
    <row r="25" spans="2:42">
      <c r="B25" s="46"/>
      <c r="AO25" s="46"/>
      <c r="AP25" s="47"/>
    </row>
    <row r="26" spans="2:42">
      <c r="B26" s="46"/>
      <c r="AO26" s="46"/>
      <c r="AP26" s="47"/>
    </row>
    <row r="27" spans="2:42">
      <c r="B27" s="46"/>
      <c r="AO27" s="46"/>
      <c r="AP27" s="47"/>
    </row>
    <row r="28" spans="2:42">
      <c r="B28" s="46"/>
      <c r="AO28" s="46"/>
      <c r="AP28" s="47"/>
    </row>
    <row r="29" spans="2:42">
      <c r="B29" s="46"/>
      <c r="AO29" s="46"/>
      <c r="AP29" s="47"/>
    </row>
    <row r="30" spans="2:42">
      <c r="B30" s="46"/>
      <c r="AO30" s="46"/>
      <c r="AP30" s="47"/>
    </row>
    <row r="31" spans="2:42">
      <c r="B31" s="46"/>
      <c r="AO31" s="46"/>
      <c r="AP31" s="47"/>
    </row>
    <row r="32" spans="2:42">
      <c r="B32" s="46"/>
      <c r="AO32" s="46"/>
      <c r="AP32" s="47"/>
    </row>
    <row r="33" spans="2:42">
      <c r="B33" s="46"/>
      <c r="AO33" s="46"/>
      <c r="AP33" s="47"/>
    </row>
    <row r="34" spans="2:42">
      <c r="B34" s="46"/>
      <c r="AO34" s="46"/>
      <c r="AP34" s="47"/>
    </row>
    <row r="35" spans="2:42">
      <c r="B35" s="46"/>
      <c r="AO35" s="46"/>
      <c r="AP35" s="47"/>
    </row>
    <row r="36" spans="2:42">
      <c r="B36" s="46"/>
      <c r="AO36" s="46"/>
      <c r="AP36" s="47"/>
    </row>
    <row r="37" spans="2:42">
      <c r="B37" s="46"/>
      <c r="AO37" s="46"/>
      <c r="AP37" s="47"/>
    </row>
    <row r="38" spans="2:42">
      <c r="B38" s="46"/>
      <c r="AO38" s="46"/>
      <c r="AP38" s="47"/>
    </row>
    <row r="39" spans="2:42">
      <c r="B39" s="46"/>
      <c r="AO39" s="46"/>
      <c r="AP39" s="47"/>
    </row>
    <row r="40" spans="2:42">
      <c r="B40" s="46"/>
      <c r="AO40" s="46"/>
      <c r="AP40" s="47"/>
    </row>
    <row r="41" spans="2:42">
      <c r="B41" s="46"/>
      <c r="AO41" s="46"/>
      <c r="AP41" s="47"/>
    </row>
    <row r="42" spans="2:42">
      <c r="B42" s="46"/>
      <c r="AO42" s="46"/>
      <c r="AP42" s="47"/>
    </row>
    <row r="43" spans="2:42">
      <c r="B43" s="46"/>
      <c r="AO43" s="46"/>
      <c r="AP43" s="47"/>
    </row>
    <row r="44" spans="2:42">
      <c r="B44" s="46"/>
      <c r="AO44" s="46"/>
      <c r="AP44" s="47"/>
    </row>
    <row r="45" spans="2:42">
      <c r="B45" s="46"/>
      <c r="AO45" s="46"/>
      <c r="AP45" s="47"/>
    </row>
    <row r="46" spans="2:42">
      <c r="B46" s="46"/>
      <c r="AO46" s="46"/>
      <c r="AP46" s="47"/>
    </row>
    <row r="47" spans="2:42">
      <c r="B47" s="46"/>
      <c r="AO47" s="46"/>
      <c r="AP47" s="47"/>
    </row>
    <row r="48" spans="2:42">
      <c r="B48" s="46"/>
      <c r="AO48" s="46"/>
      <c r="AP48" s="47"/>
    </row>
    <row r="49" spans="2:42">
      <c r="B49" s="46"/>
      <c r="AO49" s="46"/>
      <c r="AP49" s="47"/>
    </row>
    <row r="50" spans="2:42">
      <c r="B50" s="46"/>
      <c r="AO50" s="46"/>
      <c r="AP50" s="47"/>
    </row>
    <row r="51" spans="2:42">
      <c r="B51" s="46"/>
      <c r="AO51" s="46"/>
      <c r="AP51" s="47"/>
    </row>
    <row r="52" spans="2:42">
      <c r="B52" s="46"/>
      <c r="AO52" s="46"/>
      <c r="AP52" s="47"/>
    </row>
    <row r="53" spans="2:42">
      <c r="B53" s="46"/>
      <c r="AO53" s="46"/>
      <c r="AP53" s="47"/>
    </row>
    <row r="54" spans="2:42">
      <c r="B54" s="46"/>
      <c r="L54" s="561" t="s">
        <v>80</v>
      </c>
      <c r="M54" s="561"/>
      <c r="N54" s="561"/>
      <c r="O54" s="561"/>
      <c r="P54" s="561"/>
      <c r="Q54" s="561"/>
      <c r="R54" s="561"/>
      <c r="S54" s="561"/>
      <c r="T54" s="561"/>
      <c r="U54" s="561"/>
      <c r="V54" s="561"/>
      <c r="W54" s="561"/>
      <c r="X54" s="561"/>
      <c r="Y54" s="561"/>
      <c r="Z54" s="561"/>
      <c r="AA54" s="561"/>
      <c r="AB54" s="561"/>
      <c r="AC54" s="561"/>
      <c r="AD54" s="561"/>
      <c r="AE54" s="561"/>
      <c r="AO54" s="46"/>
      <c r="AP54" s="47"/>
    </row>
    <row r="55" spans="2:42">
      <c r="B55" s="46"/>
      <c r="L55" s="561"/>
      <c r="M55" s="561"/>
      <c r="N55" s="561"/>
      <c r="O55" s="561"/>
      <c r="P55" s="561"/>
      <c r="Q55" s="561"/>
      <c r="R55" s="561"/>
      <c r="S55" s="561"/>
      <c r="T55" s="561"/>
      <c r="U55" s="561"/>
      <c r="V55" s="561"/>
      <c r="W55" s="561"/>
      <c r="X55" s="561"/>
      <c r="Y55" s="561"/>
      <c r="Z55" s="561"/>
      <c r="AA55" s="561"/>
      <c r="AB55" s="561"/>
      <c r="AC55" s="561"/>
      <c r="AD55" s="561"/>
      <c r="AE55" s="561"/>
      <c r="AO55" s="46"/>
      <c r="AP55" s="47"/>
    </row>
    <row r="56" spans="2:42">
      <c r="B56" s="46"/>
      <c r="AO56" s="46"/>
      <c r="AP56" s="47"/>
    </row>
    <row r="57" spans="2:42">
      <c r="B57" s="46"/>
      <c r="AO57" s="46"/>
      <c r="AP57" s="47"/>
    </row>
    <row r="58" spans="2:42">
      <c r="B58" s="46"/>
      <c r="AO58" s="46"/>
      <c r="AP58" s="47"/>
    </row>
    <row r="59" spans="2:42">
      <c r="B59" s="46"/>
      <c r="AO59" s="46"/>
      <c r="AP59" s="47"/>
    </row>
    <row r="60" spans="2:42">
      <c r="B60" s="46"/>
      <c r="AO60" s="46"/>
      <c r="AP60" s="47"/>
    </row>
    <row r="61" spans="2:42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7"/>
    </row>
    <row r="62" spans="2:42"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</row>
  </sheetData>
  <sheetProtection algorithmName="SHA-512" hashValue="pjW0LS/39LVCv+vgw7W2lorF9UaLa74fsHg1YZzgz/em6cXOpo2Lc/RHMZ2HvpruvhTNUBWCnLLSO0tU6PDpjA==" saltValue="nYpLq70wru1Xd2vjB7xPPQ==" spinCount="100000" sheet="1" selectLockedCells="1"/>
  <mergeCells count="15">
    <mergeCell ref="C12:AN12"/>
    <mergeCell ref="L54:AE55"/>
    <mergeCell ref="C15:AN15"/>
    <mergeCell ref="AL5:AN7"/>
    <mergeCell ref="T8:U10"/>
    <mergeCell ref="G8:S10"/>
    <mergeCell ref="C8:F10"/>
    <mergeCell ref="V8:Y10"/>
    <mergeCell ref="Z8:AL10"/>
    <mergeCell ref="AM8:AN10"/>
    <mergeCell ref="C3:AN4"/>
    <mergeCell ref="AH7:AK7"/>
    <mergeCell ref="C5:F7"/>
    <mergeCell ref="G5:AG7"/>
    <mergeCell ref="AH5:AK6"/>
  </mergeCells>
  <phoneticPr fontId="1"/>
  <conditionalFormatting sqref="G8:S10 Z8:AL10">
    <cfRule type="cellIs" dxfId="0" priority="1" operator="equal">
      <formula>0</formula>
    </cfRule>
  </conditionalFormatting>
  <pageMargins left="0.78740157480314965" right="0.78740157480314965" top="0.78740157480314965" bottom="0.78740157480314965" header="0.31496062992125984" footer="0.31496062992125984"/>
  <pageSetup paperSize="9" orientation="portrait" r:id="rId1"/>
  <ignoredErrors>
    <ignoredError sqref="AL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BA67"/>
  <sheetViews>
    <sheetView showGridLines="0" showRowColHeaders="0" topLeftCell="A43" zoomScale="110" zoomScaleNormal="110" workbookViewId="0">
      <selection activeCell="AB64" sqref="AB64:AJ65"/>
    </sheetView>
  </sheetViews>
  <sheetFormatPr defaultColWidth="7.1796875" defaultRowHeight="13"/>
  <cols>
    <col min="1" max="42" width="2.1796875" style="1" customWidth="1"/>
    <col min="43" max="43" width="2.1796875" style="1" hidden="1" customWidth="1"/>
    <col min="44" max="46" width="2.1796875" style="1" customWidth="1"/>
    <col min="47" max="47" width="4.6328125" style="1" customWidth="1"/>
    <col min="48" max="52" width="4.6328125" style="1" hidden="1" customWidth="1"/>
    <col min="53" max="56" width="4.6328125" style="1" customWidth="1"/>
    <col min="57" max="255" width="2.1796875" style="1" customWidth="1"/>
    <col min="256" max="16384" width="7.1796875" style="1"/>
  </cols>
  <sheetData>
    <row r="1" spans="2:53" ht="13.5" thickBot="1"/>
    <row r="2" spans="2:53" ht="7.5" customHeight="1"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1"/>
      <c r="AO2" s="98"/>
    </row>
    <row r="3" spans="2:53">
      <c r="C3" s="20"/>
      <c r="D3" s="16"/>
      <c r="E3" s="17" t="s">
        <v>56</v>
      </c>
      <c r="P3" s="86"/>
      <c r="Q3" s="84" t="s">
        <v>150</v>
      </c>
      <c r="AB3" s="99"/>
      <c r="AC3" s="84" t="s">
        <v>173</v>
      </c>
      <c r="AM3" s="98"/>
      <c r="AN3" s="102"/>
      <c r="AO3" s="98"/>
    </row>
    <row r="4" spans="2:53" ht="7.5" customHeight="1" thickBot="1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4"/>
      <c r="AO4" s="98"/>
    </row>
    <row r="6" spans="2:5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53">
      <c r="B7" s="2"/>
      <c r="C7" s="180" t="s">
        <v>222</v>
      </c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2"/>
      <c r="AP7" s="3"/>
    </row>
    <row r="8" spans="2:53" ht="48.65" customHeight="1">
      <c r="B8" s="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2"/>
      <c r="AP8" s="3"/>
    </row>
    <row r="9" spans="2:53">
      <c r="B9" s="2"/>
      <c r="C9" s="155" t="s">
        <v>0</v>
      </c>
      <c r="D9" s="156"/>
      <c r="E9" s="156"/>
      <c r="F9" s="156"/>
      <c r="G9" s="156"/>
      <c r="H9" s="156"/>
      <c r="I9" s="159" t="s">
        <v>47</v>
      </c>
      <c r="J9" s="160"/>
      <c r="K9" s="160"/>
      <c r="L9" s="160"/>
      <c r="M9" s="160"/>
      <c r="N9" s="160"/>
      <c r="O9" s="161"/>
      <c r="P9" s="210" t="s">
        <v>177</v>
      </c>
      <c r="Q9" s="190"/>
      <c r="R9" s="190"/>
      <c r="S9" s="190"/>
      <c r="T9" s="190"/>
      <c r="U9" s="191"/>
      <c r="V9" s="159" t="s">
        <v>47</v>
      </c>
      <c r="W9" s="160"/>
      <c r="X9" s="160"/>
      <c r="Y9" s="160"/>
      <c r="Z9" s="160"/>
      <c r="AA9" s="160"/>
      <c r="AB9" s="161"/>
      <c r="AC9" s="189" t="s">
        <v>24</v>
      </c>
      <c r="AD9" s="190"/>
      <c r="AE9" s="190"/>
      <c r="AF9" s="190"/>
      <c r="AG9" s="190"/>
      <c r="AH9" s="191"/>
      <c r="AI9" s="159" t="s">
        <v>47</v>
      </c>
      <c r="AJ9" s="160"/>
      <c r="AK9" s="160"/>
      <c r="AL9" s="160"/>
      <c r="AM9" s="160"/>
      <c r="AN9" s="161"/>
      <c r="AO9" s="2"/>
      <c r="AP9" s="3"/>
      <c r="AV9" s="83" t="s">
        <v>47</v>
      </c>
      <c r="AW9" s="83" t="s">
        <v>152</v>
      </c>
      <c r="AX9" s="83" t="s">
        <v>174</v>
      </c>
      <c r="AY9" s="83" t="s">
        <v>46</v>
      </c>
      <c r="AZ9" s="83"/>
      <c r="BA9" s="83"/>
    </row>
    <row r="10" spans="2:53">
      <c r="B10" s="2"/>
      <c r="C10" s="157"/>
      <c r="D10" s="158"/>
      <c r="E10" s="158"/>
      <c r="F10" s="158"/>
      <c r="G10" s="158"/>
      <c r="H10" s="158"/>
      <c r="I10" s="162"/>
      <c r="J10" s="163"/>
      <c r="K10" s="163"/>
      <c r="L10" s="163"/>
      <c r="M10" s="163"/>
      <c r="N10" s="163"/>
      <c r="O10" s="164"/>
      <c r="P10" s="192"/>
      <c r="Q10" s="193"/>
      <c r="R10" s="193"/>
      <c r="S10" s="193"/>
      <c r="T10" s="193"/>
      <c r="U10" s="194"/>
      <c r="V10" s="162"/>
      <c r="W10" s="163"/>
      <c r="X10" s="163"/>
      <c r="Y10" s="163"/>
      <c r="Z10" s="163"/>
      <c r="AA10" s="163"/>
      <c r="AB10" s="164"/>
      <c r="AC10" s="192"/>
      <c r="AD10" s="193"/>
      <c r="AE10" s="193"/>
      <c r="AF10" s="193"/>
      <c r="AG10" s="193"/>
      <c r="AH10" s="194"/>
      <c r="AI10" s="162"/>
      <c r="AJ10" s="163"/>
      <c r="AK10" s="163"/>
      <c r="AL10" s="163"/>
      <c r="AM10" s="163"/>
      <c r="AN10" s="164"/>
      <c r="AO10" s="2"/>
      <c r="AP10" s="3"/>
      <c r="AV10" s="83" t="s">
        <v>47</v>
      </c>
      <c r="AW10" s="83" t="s">
        <v>48</v>
      </c>
      <c r="AX10" s="83" t="s">
        <v>49</v>
      </c>
      <c r="BA10" s="83"/>
    </row>
    <row r="11" spans="2:53">
      <c r="B11" s="2"/>
      <c r="C11" s="169" t="s">
        <v>1</v>
      </c>
      <c r="D11" s="170"/>
      <c r="E11" s="170"/>
      <c r="F11" s="170"/>
      <c r="G11" s="170"/>
      <c r="H11" s="170"/>
      <c r="I11" s="6" t="s">
        <v>21</v>
      </c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7" t="s">
        <v>22</v>
      </c>
      <c r="AJ11" s="206" t="s">
        <v>2</v>
      </c>
      <c r="AK11" s="207"/>
      <c r="AL11" s="207"/>
      <c r="AM11" s="207"/>
      <c r="AN11" s="208"/>
      <c r="AO11" s="2"/>
      <c r="AP11" s="3"/>
      <c r="AV11" s="83" t="s">
        <v>47</v>
      </c>
      <c r="AW11" s="83" t="s">
        <v>161</v>
      </c>
      <c r="AX11" s="83" t="s">
        <v>162</v>
      </c>
      <c r="AY11" s="83" t="s">
        <v>163</v>
      </c>
      <c r="AZ11" s="83" t="s">
        <v>164</v>
      </c>
      <c r="BA11" s="83"/>
    </row>
    <row r="12" spans="2:53" ht="13.5" customHeight="1">
      <c r="B12" s="2"/>
      <c r="C12" s="165" t="s">
        <v>50</v>
      </c>
      <c r="D12" s="166"/>
      <c r="E12" s="166"/>
      <c r="F12" s="166"/>
      <c r="G12" s="166"/>
      <c r="H12" s="166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195" t="s">
        <v>3</v>
      </c>
      <c r="AK12" s="196"/>
      <c r="AL12" s="202"/>
      <c r="AM12" s="202"/>
      <c r="AN12" s="203"/>
      <c r="AO12" s="2"/>
      <c r="AP12" s="3"/>
      <c r="AV12" s="83"/>
      <c r="AW12" s="83"/>
      <c r="AX12" s="83"/>
      <c r="AY12" s="83"/>
      <c r="AZ12" s="83"/>
      <c r="BA12" s="83"/>
    </row>
    <row r="13" spans="2:53">
      <c r="B13" s="2"/>
      <c r="C13" s="167"/>
      <c r="D13" s="168"/>
      <c r="E13" s="168"/>
      <c r="F13" s="168"/>
      <c r="G13" s="168"/>
      <c r="H13" s="168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200"/>
      <c r="AJ13" s="197"/>
      <c r="AK13" s="198"/>
      <c r="AL13" s="204"/>
      <c r="AM13" s="204"/>
      <c r="AN13" s="205"/>
      <c r="AO13" s="2"/>
      <c r="AP13" s="3"/>
      <c r="AV13" s="83" t="s">
        <v>145</v>
      </c>
      <c r="AW13" s="83" t="s">
        <v>146</v>
      </c>
    </row>
    <row r="14" spans="2:53" ht="13.5" customHeight="1">
      <c r="B14" s="2"/>
      <c r="C14" s="210" t="s">
        <v>4</v>
      </c>
      <c r="D14" s="227"/>
      <c r="E14" s="227"/>
      <c r="F14" s="227"/>
      <c r="G14" s="227"/>
      <c r="H14" s="228"/>
      <c r="I14" s="159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1"/>
      <c r="W14" s="219" t="s">
        <v>211</v>
      </c>
      <c r="X14" s="220"/>
      <c r="Y14" s="220"/>
      <c r="Z14" s="221"/>
      <c r="AA14" s="217">
        <f>AV14</f>
        <v>0</v>
      </c>
      <c r="AB14" s="190"/>
      <c r="AC14" s="190"/>
      <c r="AD14" s="190"/>
      <c r="AE14" s="225" t="s">
        <v>23</v>
      </c>
      <c r="AF14" s="211" t="s">
        <v>5</v>
      </c>
      <c r="AG14" s="212"/>
      <c r="AH14" s="212"/>
      <c r="AI14" s="213"/>
      <c r="AJ14" s="217">
        <f>AW14</f>
        <v>0</v>
      </c>
      <c r="AK14" s="190"/>
      <c r="AL14" s="190"/>
      <c r="AM14" s="190"/>
      <c r="AN14" s="225" t="s">
        <v>23</v>
      </c>
      <c r="AO14" s="2"/>
      <c r="AP14" s="3"/>
      <c r="AV14" s="82">
        <f>'イ．参加者名簿'!U17</f>
        <v>0</v>
      </c>
      <c r="AW14" s="82">
        <f>'イ．参加者名簿'!Z17</f>
        <v>0</v>
      </c>
    </row>
    <row r="15" spans="2:53">
      <c r="B15" s="2"/>
      <c r="C15" s="229"/>
      <c r="D15" s="230"/>
      <c r="E15" s="230"/>
      <c r="F15" s="230"/>
      <c r="G15" s="230"/>
      <c r="H15" s="231"/>
      <c r="I15" s="162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4"/>
      <c r="W15" s="222"/>
      <c r="X15" s="223"/>
      <c r="Y15" s="223"/>
      <c r="Z15" s="224"/>
      <c r="AA15" s="218"/>
      <c r="AB15" s="193"/>
      <c r="AC15" s="193"/>
      <c r="AD15" s="193"/>
      <c r="AE15" s="226"/>
      <c r="AF15" s="214"/>
      <c r="AG15" s="215"/>
      <c r="AH15" s="215"/>
      <c r="AI15" s="216"/>
      <c r="AJ15" s="218"/>
      <c r="AK15" s="193"/>
      <c r="AL15" s="193"/>
      <c r="AM15" s="193"/>
      <c r="AN15" s="226"/>
      <c r="AO15" s="2"/>
      <c r="AP15" s="3"/>
      <c r="AQ15" s="4"/>
    </row>
    <row r="16" spans="2:53" ht="13.5" customHeight="1">
      <c r="B16" s="2"/>
      <c r="C16" s="171" t="s">
        <v>1</v>
      </c>
      <c r="D16" s="172"/>
      <c r="E16" s="172"/>
      <c r="F16" s="173"/>
      <c r="G16" s="6" t="s">
        <v>42</v>
      </c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11" t="s">
        <v>41</v>
      </c>
      <c r="V16" s="171" t="s">
        <v>1</v>
      </c>
      <c r="W16" s="172"/>
      <c r="X16" s="172"/>
      <c r="Y16" s="173"/>
      <c r="Z16" s="6" t="s">
        <v>42</v>
      </c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7" t="s">
        <v>41</v>
      </c>
      <c r="AO16" s="2"/>
      <c r="AP16" s="3"/>
    </row>
    <row r="17" spans="2:48" ht="13.5" customHeight="1">
      <c r="B17" s="2"/>
      <c r="C17" s="174" t="s">
        <v>6</v>
      </c>
      <c r="D17" s="175"/>
      <c r="E17" s="175"/>
      <c r="F17" s="176"/>
      <c r="G17" s="183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74" t="s">
        <v>43</v>
      </c>
      <c r="W17" s="175"/>
      <c r="X17" s="175"/>
      <c r="Y17" s="176"/>
      <c r="Z17" s="183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5"/>
      <c r="AO17" s="2"/>
      <c r="AP17" s="3"/>
    </row>
    <row r="18" spans="2:48">
      <c r="B18" s="2"/>
      <c r="C18" s="177"/>
      <c r="D18" s="178"/>
      <c r="E18" s="178"/>
      <c r="F18" s="179"/>
      <c r="G18" s="186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77"/>
      <c r="W18" s="178"/>
      <c r="X18" s="178"/>
      <c r="Y18" s="179"/>
      <c r="Z18" s="186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8"/>
      <c r="AO18" s="2"/>
      <c r="AP18" s="3"/>
      <c r="AQ18" s="4"/>
    </row>
    <row r="19" spans="2:48" ht="13.5" customHeight="1">
      <c r="B19" s="2"/>
      <c r="C19" s="171" t="s">
        <v>1</v>
      </c>
      <c r="D19" s="172"/>
      <c r="E19" s="172"/>
      <c r="F19" s="173"/>
      <c r="G19" s="6" t="s">
        <v>42</v>
      </c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11" t="s">
        <v>41</v>
      </c>
      <c r="V19" s="171" t="s">
        <v>1</v>
      </c>
      <c r="W19" s="172"/>
      <c r="X19" s="172"/>
      <c r="Y19" s="173"/>
      <c r="Z19" s="6" t="s">
        <v>42</v>
      </c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7" t="s">
        <v>41</v>
      </c>
      <c r="AO19" s="2"/>
      <c r="AP19" s="3"/>
    </row>
    <row r="20" spans="2:48" ht="13.5" customHeight="1">
      <c r="B20" s="2"/>
      <c r="C20" s="174" t="s">
        <v>44</v>
      </c>
      <c r="D20" s="175"/>
      <c r="E20" s="175"/>
      <c r="F20" s="176"/>
      <c r="G20" s="183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74" t="s">
        <v>45</v>
      </c>
      <c r="W20" s="175"/>
      <c r="X20" s="175"/>
      <c r="Y20" s="176"/>
      <c r="Z20" s="183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5"/>
      <c r="AO20" s="2"/>
      <c r="AP20" s="3"/>
    </row>
    <row r="21" spans="2:48">
      <c r="B21" s="2"/>
      <c r="C21" s="177"/>
      <c r="D21" s="178"/>
      <c r="E21" s="178"/>
      <c r="F21" s="179"/>
      <c r="G21" s="186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77"/>
      <c r="W21" s="178"/>
      <c r="X21" s="178"/>
      <c r="Y21" s="179"/>
      <c r="Z21" s="186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8"/>
      <c r="AO21" s="2"/>
      <c r="AP21" s="3"/>
      <c r="AQ21" s="4"/>
    </row>
    <row r="22" spans="2:48" ht="13.5" customHeight="1">
      <c r="B22" s="2"/>
      <c r="C22" s="171" t="s">
        <v>1</v>
      </c>
      <c r="D22" s="172"/>
      <c r="E22" s="172"/>
      <c r="F22" s="173"/>
      <c r="G22" s="6" t="s">
        <v>21</v>
      </c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7" t="s">
        <v>22</v>
      </c>
      <c r="AC22" s="232" t="s">
        <v>7</v>
      </c>
      <c r="AD22" s="233"/>
      <c r="AE22" s="233"/>
      <c r="AF22" s="234"/>
      <c r="AG22" s="268">
        <f>AV22+INT(AV23/60)</f>
        <v>0</v>
      </c>
      <c r="AH22" s="269"/>
      <c r="AI22" s="269"/>
      <c r="AJ22" s="172" t="s">
        <v>25</v>
      </c>
      <c r="AK22" s="269">
        <f>AV23-INT(AV23/60)*60</f>
        <v>0</v>
      </c>
      <c r="AL22" s="269"/>
      <c r="AM22" s="269"/>
      <c r="AN22" s="248" t="s">
        <v>26</v>
      </c>
      <c r="AO22" s="2"/>
      <c r="AP22" s="3"/>
      <c r="AV22" s="13">
        <f>AK26+AK30+AK34+AK38</f>
        <v>0</v>
      </c>
    </row>
    <row r="23" spans="2:48" ht="13.5" customHeight="1">
      <c r="B23" s="2"/>
      <c r="C23" s="235" t="s">
        <v>8</v>
      </c>
      <c r="D23" s="241"/>
      <c r="E23" s="241"/>
      <c r="F23" s="242"/>
      <c r="G23" s="183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5"/>
      <c r="AC23" s="235"/>
      <c r="AD23" s="236"/>
      <c r="AE23" s="236"/>
      <c r="AF23" s="237"/>
      <c r="AG23" s="270"/>
      <c r="AH23" s="271"/>
      <c r="AI23" s="271"/>
      <c r="AJ23" s="175"/>
      <c r="AK23" s="271"/>
      <c r="AL23" s="271"/>
      <c r="AM23" s="271"/>
      <c r="AN23" s="252"/>
      <c r="AO23" s="2"/>
      <c r="AP23" s="3"/>
      <c r="AV23" s="12">
        <f>AK28+AK32+AK36+AK40</f>
        <v>0</v>
      </c>
    </row>
    <row r="24" spans="2:48">
      <c r="B24" s="2"/>
      <c r="C24" s="243"/>
      <c r="D24" s="244"/>
      <c r="E24" s="244"/>
      <c r="F24" s="245"/>
      <c r="G24" s="186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8"/>
      <c r="AC24" s="238"/>
      <c r="AD24" s="239"/>
      <c r="AE24" s="239"/>
      <c r="AF24" s="240"/>
      <c r="AG24" s="272"/>
      <c r="AH24" s="273"/>
      <c r="AI24" s="273"/>
      <c r="AJ24" s="178"/>
      <c r="AK24" s="273"/>
      <c r="AL24" s="273"/>
      <c r="AM24" s="273"/>
      <c r="AN24" s="267"/>
      <c r="AO24" s="2"/>
      <c r="AP24" s="3"/>
    </row>
    <row r="25" spans="2:48" ht="13.5" customHeight="1">
      <c r="B25" s="2"/>
      <c r="C25" s="246" t="s">
        <v>9</v>
      </c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7" t="s">
        <v>10</v>
      </c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 t="s">
        <v>11</v>
      </c>
      <c r="AL25" s="247"/>
      <c r="AM25" s="247"/>
      <c r="AN25" s="247"/>
      <c r="AO25" s="2"/>
      <c r="AP25" s="3"/>
    </row>
    <row r="26" spans="2:48" ht="13.5" customHeight="1">
      <c r="B26" s="2"/>
      <c r="C26" s="261">
        <v>1</v>
      </c>
      <c r="D26" s="171" t="s">
        <v>27</v>
      </c>
      <c r="E26" s="172"/>
      <c r="F26" s="248"/>
      <c r="G26" s="257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1"/>
      <c r="V26" s="257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1"/>
      <c r="AK26" s="253"/>
      <c r="AL26" s="254"/>
      <c r="AM26" s="254"/>
      <c r="AN26" s="248" t="s">
        <v>25</v>
      </c>
      <c r="AO26" s="2"/>
      <c r="AP26" s="3"/>
    </row>
    <row r="27" spans="2:48">
      <c r="B27" s="2"/>
      <c r="C27" s="262"/>
      <c r="D27" s="249"/>
      <c r="E27" s="250"/>
      <c r="F27" s="251"/>
      <c r="G27" s="258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60"/>
      <c r="V27" s="258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60"/>
      <c r="AK27" s="255"/>
      <c r="AL27" s="256"/>
      <c r="AM27" s="256"/>
      <c r="AN27" s="252"/>
      <c r="AO27" s="2"/>
      <c r="AP27" s="3"/>
    </row>
    <row r="28" spans="2:48" ht="13.5" customHeight="1">
      <c r="B28" s="2"/>
      <c r="C28" s="262"/>
      <c r="D28" s="264" t="s">
        <v>28</v>
      </c>
      <c r="E28" s="265"/>
      <c r="F28" s="266"/>
      <c r="G28" s="274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6"/>
      <c r="V28" s="274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76"/>
      <c r="AK28" s="255"/>
      <c r="AL28" s="256"/>
      <c r="AM28" s="256"/>
      <c r="AN28" s="252" t="s">
        <v>26</v>
      </c>
      <c r="AO28" s="2"/>
      <c r="AP28" s="3"/>
    </row>
    <row r="29" spans="2:48" ht="13.5" customHeight="1">
      <c r="B29" s="2"/>
      <c r="C29" s="263"/>
      <c r="D29" s="177"/>
      <c r="E29" s="178"/>
      <c r="F29" s="267"/>
      <c r="G29" s="277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4"/>
      <c r="V29" s="277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4"/>
      <c r="AK29" s="291"/>
      <c r="AL29" s="292"/>
      <c r="AM29" s="292"/>
      <c r="AN29" s="267"/>
      <c r="AO29" s="2"/>
      <c r="AP29" s="3"/>
    </row>
    <row r="30" spans="2:48" ht="13.5" customHeight="1">
      <c r="B30" s="2"/>
      <c r="C30" s="261">
        <v>2</v>
      </c>
      <c r="D30" s="171" t="s">
        <v>27</v>
      </c>
      <c r="E30" s="172"/>
      <c r="F30" s="248"/>
      <c r="G30" s="257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1"/>
      <c r="V30" s="257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1"/>
      <c r="AK30" s="253"/>
      <c r="AL30" s="254"/>
      <c r="AM30" s="254"/>
      <c r="AN30" s="248" t="s">
        <v>25</v>
      </c>
      <c r="AO30" s="2"/>
      <c r="AP30" s="3"/>
    </row>
    <row r="31" spans="2:48">
      <c r="B31" s="2"/>
      <c r="C31" s="262"/>
      <c r="D31" s="249"/>
      <c r="E31" s="250"/>
      <c r="F31" s="251"/>
      <c r="G31" s="258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60"/>
      <c r="V31" s="258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60"/>
      <c r="AK31" s="255"/>
      <c r="AL31" s="256"/>
      <c r="AM31" s="256"/>
      <c r="AN31" s="252"/>
      <c r="AO31" s="2"/>
      <c r="AP31" s="3"/>
    </row>
    <row r="32" spans="2:48" ht="13.5" customHeight="1">
      <c r="B32" s="2"/>
      <c r="C32" s="262"/>
      <c r="D32" s="264" t="s">
        <v>28</v>
      </c>
      <c r="E32" s="265"/>
      <c r="F32" s="266"/>
      <c r="G32" s="274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6"/>
      <c r="V32" s="274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6"/>
      <c r="AK32" s="255"/>
      <c r="AL32" s="256"/>
      <c r="AM32" s="256"/>
      <c r="AN32" s="252" t="s">
        <v>26</v>
      </c>
      <c r="AO32" s="2"/>
      <c r="AP32" s="3"/>
    </row>
    <row r="33" spans="2:51" ht="13.5" customHeight="1">
      <c r="B33" s="2"/>
      <c r="C33" s="263"/>
      <c r="D33" s="177"/>
      <c r="E33" s="178"/>
      <c r="F33" s="267"/>
      <c r="G33" s="277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4"/>
      <c r="V33" s="277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4"/>
      <c r="AK33" s="291"/>
      <c r="AL33" s="292"/>
      <c r="AM33" s="292"/>
      <c r="AN33" s="267"/>
      <c r="AO33" s="2"/>
      <c r="AP33" s="3"/>
    </row>
    <row r="34" spans="2:51" ht="13.5" customHeight="1">
      <c r="B34" s="2"/>
      <c r="C34" s="261">
        <v>3</v>
      </c>
      <c r="D34" s="171" t="s">
        <v>27</v>
      </c>
      <c r="E34" s="172"/>
      <c r="F34" s="248"/>
      <c r="G34" s="257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1"/>
      <c r="V34" s="257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1"/>
      <c r="AK34" s="253"/>
      <c r="AL34" s="254"/>
      <c r="AM34" s="254"/>
      <c r="AN34" s="248" t="s">
        <v>25</v>
      </c>
      <c r="AO34" s="2"/>
      <c r="AP34" s="3"/>
    </row>
    <row r="35" spans="2:51">
      <c r="B35" s="2"/>
      <c r="C35" s="262"/>
      <c r="D35" s="249"/>
      <c r="E35" s="250"/>
      <c r="F35" s="251"/>
      <c r="G35" s="258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60"/>
      <c r="V35" s="258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60"/>
      <c r="AK35" s="255"/>
      <c r="AL35" s="256"/>
      <c r="AM35" s="256"/>
      <c r="AN35" s="252"/>
      <c r="AO35" s="2"/>
      <c r="AP35" s="3"/>
    </row>
    <row r="36" spans="2:51" ht="13.5" customHeight="1">
      <c r="B36" s="2"/>
      <c r="C36" s="262"/>
      <c r="D36" s="264" t="s">
        <v>28</v>
      </c>
      <c r="E36" s="265"/>
      <c r="F36" s="266"/>
      <c r="G36" s="274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6"/>
      <c r="V36" s="274"/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76"/>
      <c r="AK36" s="255"/>
      <c r="AL36" s="256"/>
      <c r="AM36" s="256"/>
      <c r="AN36" s="252" t="s">
        <v>26</v>
      </c>
      <c r="AO36" s="2"/>
      <c r="AP36" s="3"/>
    </row>
    <row r="37" spans="2:51" ht="13.5" customHeight="1">
      <c r="B37" s="2"/>
      <c r="C37" s="263"/>
      <c r="D37" s="177"/>
      <c r="E37" s="178"/>
      <c r="F37" s="267"/>
      <c r="G37" s="277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4"/>
      <c r="V37" s="277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291"/>
      <c r="AL37" s="292"/>
      <c r="AM37" s="292"/>
      <c r="AN37" s="267"/>
      <c r="AO37" s="2"/>
      <c r="AP37" s="3"/>
    </row>
    <row r="38" spans="2:51" ht="13.5" customHeight="1">
      <c r="B38" s="2"/>
      <c r="C38" s="261">
        <v>4</v>
      </c>
      <c r="D38" s="171" t="s">
        <v>27</v>
      </c>
      <c r="E38" s="172"/>
      <c r="F38" s="248"/>
      <c r="G38" s="257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1"/>
      <c r="V38" s="257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K38" s="253"/>
      <c r="AL38" s="254"/>
      <c r="AM38" s="254"/>
      <c r="AN38" s="248" t="s">
        <v>25</v>
      </c>
      <c r="AO38" s="2"/>
      <c r="AP38" s="3"/>
    </row>
    <row r="39" spans="2:51">
      <c r="B39" s="2"/>
      <c r="C39" s="262"/>
      <c r="D39" s="249"/>
      <c r="E39" s="250"/>
      <c r="F39" s="251"/>
      <c r="G39" s="258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60"/>
      <c r="V39" s="258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60"/>
      <c r="AK39" s="255"/>
      <c r="AL39" s="256"/>
      <c r="AM39" s="256"/>
      <c r="AN39" s="252"/>
      <c r="AO39" s="2"/>
      <c r="AP39" s="3"/>
    </row>
    <row r="40" spans="2:51" ht="13.5" customHeight="1">
      <c r="B40" s="2"/>
      <c r="C40" s="262"/>
      <c r="D40" s="264" t="s">
        <v>28</v>
      </c>
      <c r="E40" s="265"/>
      <c r="F40" s="266"/>
      <c r="G40" s="274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6"/>
      <c r="V40" s="274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6"/>
      <c r="AK40" s="255"/>
      <c r="AL40" s="256"/>
      <c r="AM40" s="256"/>
      <c r="AN40" s="252" t="s">
        <v>26</v>
      </c>
      <c r="AO40" s="2"/>
      <c r="AP40" s="3"/>
    </row>
    <row r="41" spans="2:51" ht="13.5" customHeight="1">
      <c r="B41" s="2"/>
      <c r="C41" s="263"/>
      <c r="D41" s="177"/>
      <c r="E41" s="178"/>
      <c r="F41" s="267"/>
      <c r="G41" s="277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4"/>
      <c r="V41" s="277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291"/>
      <c r="AL41" s="292"/>
      <c r="AM41" s="292"/>
      <c r="AN41" s="267"/>
      <c r="AO41" s="2"/>
      <c r="AP41" s="3"/>
    </row>
    <row r="42" spans="2:51">
      <c r="B42" s="2"/>
      <c r="C42" s="278" t="s">
        <v>12</v>
      </c>
      <c r="D42" s="279"/>
      <c r="E42" s="284" t="s">
        <v>47</v>
      </c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  <c r="AC42" s="284"/>
      <c r="AD42" s="284"/>
      <c r="AE42" s="284"/>
      <c r="AF42" s="284"/>
      <c r="AG42" s="284"/>
      <c r="AH42" s="284"/>
      <c r="AI42" s="284"/>
      <c r="AJ42" s="284"/>
      <c r="AK42" s="284"/>
      <c r="AL42" s="284"/>
      <c r="AM42" s="284"/>
      <c r="AN42" s="285"/>
      <c r="AO42" s="2"/>
      <c r="AP42" s="3"/>
      <c r="AV42" s="1" t="s">
        <v>47</v>
      </c>
      <c r="AW42" s="1" t="s">
        <v>51</v>
      </c>
      <c r="AX42" s="1" t="s">
        <v>151</v>
      </c>
      <c r="AY42" s="1" t="s">
        <v>52</v>
      </c>
    </row>
    <row r="43" spans="2:51">
      <c r="B43" s="2"/>
      <c r="C43" s="280"/>
      <c r="D43" s="281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7"/>
      <c r="AJ43" s="287"/>
      <c r="AK43" s="287"/>
      <c r="AL43" s="287"/>
      <c r="AM43" s="287"/>
      <c r="AN43" s="288"/>
      <c r="AO43" s="2"/>
      <c r="AP43" s="3"/>
    </row>
    <row r="44" spans="2:51">
      <c r="B44" s="2"/>
      <c r="C44" s="280"/>
      <c r="D44" s="281"/>
      <c r="E44" s="296" t="str">
        <f>IF(LEFT(E42)="イ","許諾先を入力→","")</f>
        <v/>
      </c>
      <c r="F44" s="297"/>
      <c r="G44" s="297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32" t="s">
        <v>216</v>
      </c>
      <c r="X44" s="289"/>
      <c r="Y44" s="290"/>
      <c r="Z44" s="160" t="s">
        <v>47</v>
      </c>
      <c r="AA44" s="160"/>
      <c r="AB44" s="160"/>
      <c r="AC44" s="160"/>
      <c r="AD44" s="160"/>
      <c r="AE44" s="160"/>
      <c r="AF44" s="161"/>
      <c r="AG44" s="232"/>
      <c r="AH44" s="289"/>
      <c r="AI44" s="289"/>
      <c r="AJ44" s="172"/>
      <c r="AK44" s="172"/>
      <c r="AL44" s="172"/>
      <c r="AM44" s="172"/>
      <c r="AN44" s="248"/>
      <c r="AO44" s="2"/>
      <c r="AP44" s="3"/>
      <c r="AV44" s="1" t="s">
        <v>47</v>
      </c>
      <c r="AW44" s="1" t="s">
        <v>53</v>
      </c>
      <c r="AX44" s="1" t="s">
        <v>54</v>
      </c>
    </row>
    <row r="45" spans="2:51">
      <c r="B45" s="2"/>
      <c r="C45" s="282"/>
      <c r="D45" s="283"/>
      <c r="E45" s="298"/>
      <c r="F45" s="299"/>
      <c r="G45" s="299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243"/>
      <c r="X45" s="244"/>
      <c r="Y45" s="245"/>
      <c r="Z45" s="163"/>
      <c r="AA45" s="163"/>
      <c r="AB45" s="163"/>
      <c r="AC45" s="163"/>
      <c r="AD45" s="163"/>
      <c r="AE45" s="163"/>
      <c r="AF45" s="164"/>
      <c r="AG45" s="243"/>
      <c r="AH45" s="244"/>
      <c r="AI45" s="244"/>
      <c r="AJ45" s="178"/>
      <c r="AK45" s="178"/>
      <c r="AL45" s="178"/>
      <c r="AM45" s="178"/>
      <c r="AN45" s="267"/>
      <c r="AO45" s="2"/>
      <c r="AP45" s="3"/>
    </row>
    <row r="46" spans="2:51">
      <c r="B46" s="2"/>
      <c r="C46" s="211" t="s">
        <v>13</v>
      </c>
      <c r="D46" s="212"/>
      <c r="E46" s="300"/>
      <c r="F46" s="293" t="s">
        <v>143</v>
      </c>
      <c r="G46" s="294"/>
      <c r="H46" s="294"/>
      <c r="I46" s="294"/>
      <c r="J46" s="294"/>
      <c r="K46" s="294"/>
      <c r="L46" s="295"/>
      <c r="M46" s="293" t="s">
        <v>14</v>
      </c>
      <c r="N46" s="294"/>
      <c r="O46" s="294"/>
      <c r="P46" s="294"/>
      <c r="Q46" s="294"/>
      <c r="R46" s="294"/>
      <c r="S46" s="295"/>
      <c r="T46" s="293" t="s">
        <v>15</v>
      </c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294"/>
      <c r="AN46" s="295"/>
      <c r="AO46" s="2"/>
      <c r="AP46" s="3"/>
    </row>
    <row r="47" spans="2:51">
      <c r="B47" s="2"/>
      <c r="C47" s="301"/>
      <c r="D47" s="302"/>
      <c r="E47" s="303"/>
      <c r="F47" s="305" t="s">
        <v>30</v>
      </c>
      <c r="G47" s="306"/>
      <c r="H47" s="307"/>
      <c r="I47" s="322"/>
      <c r="J47" s="322"/>
      <c r="K47" s="322"/>
      <c r="L47" s="14" t="s">
        <v>29</v>
      </c>
      <c r="M47" s="274"/>
      <c r="N47" s="275"/>
      <c r="O47" s="265" t="s">
        <v>32</v>
      </c>
      <c r="P47" s="265"/>
      <c r="Q47" s="275"/>
      <c r="R47" s="275"/>
      <c r="S47" s="266" t="s">
        <v>29</v>
      </c>
      <c r="T47" s="308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309"/>
      <c r="AL47" s="309"/>
      <c r="AM47" s="309"/>
      <c r="AN47" s="310"/>
      <c r="AO47" s="2"/>
      <c r="AP47" s="3"/>
    </row>
    <row r="48" spans="2:51" ht="13.5" customHeight="1">
      <c r="B48" s="2"/>
      <c r="C48" s="214"/>
      <c r="D48" s="215"/>
      <c r="E48" s="304"/>
      <c r="F48" s="324" t="s">
        <v>31</v>
      </c>
      <c r="G48" s="325"/>
      <c r="H48" s="326"/>
      <c r="I48" s="323"/>
      <c r="J48" s="323"/>
      <c r="K48" s="323"/>
      <c r="L48" s="15" t="s">
        <v>29</v>
      </c>
      <c r="M48" s="277"/>
      <c r="N48" s="163"/>
      <c r="O48" s="178"/>
      <c r="P48" s="178"/>
      <c r="Q48" s="163"/>
      <c r="R48" s="163"/>
      <c r="S48" s="267"/>
      <c r="T48" s="311"/>
      <c r="U48" s="312"/>
      <c r="V48" s="312"/>
      <c r="W48" s="312"/>
      <c r="X48" s="312"/>
      <c r="Y48" s="312"/>
      <c r="Z48" s="312"/>
      <c r="AA48" s="312"/>
      <c r="AB48" s="312"/>
      <c r="AC48" s="312"/>
      <c r="AD48" s="312"/>
      <c r="AE48" s="312"/>
      <c r="AF48" s="312"/>
      <c r="AG48" s="312"/>
      <c r="AH48" s="312"/>
      <c r="AI48" s="312"/>
      <c r="AJ48" s="312"/>
      <c r="AK48" s="312"/>
      <c r="AL48" s="312"/>
      <c r="AM48" s="312"/>
      <c r="AN48" s="313"/>
      <c r="AO48" s="2"/>
      <c r="AP48" s="3"/>
    </row>
    <row r="49" spans="2:42" ht="13.5" customHeight="1">
      <c r="B49" s="2"/>
      <c r="C49" s="210" t="s">
        <v>217</v>
      </c>
      <c r="D49" s="227"/>
      <c r="E49" s="227"/>
      <c r="F49" s="227"/>
      <c r="G49" s="227"/>
      <c r="H49" s="228"/>
      <c r="I49" s="8" t="s">
        <v>33</v>
      </c>
      <c r="J49" s="319"/>
      <c r="K49" s="319"/>
      <c r="L49" s="319"/>
      <c r="M49" s="9" t="s">
        <v>34</v>
      </c>
      <c r="N49" s="319"/>
      <c r="O49" s="319"/>
      <c r="P49" s="319"/>
      <c r="Q49" s="319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  <c r="AL49" s="320"/>
      <c r="AM49" s="320"/>
      <c r="AN49" s="321"/>
      <c r="AO49" s="2"/>
      <c r="AP49" s="3"/>
    </row>
    <row r="50" spans="2:42">
      <c r="B50" s="2"/>
      <c r="C50" s="327"/>
      <c r="D50" s="328"/>
      <c r="E50" s="328"/>
      <c r="F50" s="328"/>
      <c r="G50" s="328"/>
      <c r="H50" s="329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5"/>
      <c r="AO50" s="2"/>
      <c r="AP50" s="3"/>
    </row>
    <row r="51" spans="2:42">
      <c r="B51" s="2"/>
      <c r="C51" s="327"/>
      <c r="D51" s="328"/>
      <c r="E51" s="328"/>
      <c r="F51" s="328"/>
      <c r="G51" s="328"/>
      <c r="H51" s="329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5"/>
      <c r="AO51" s="2"/>
      <c r="AP51" s="3"/>
    </row>
    <row r="52" spans="2:42">
      <c r="B52" s="2"/>
      <c r="C52" s="327"/>
      <c r="D52" s="328"/>
      <c r="E52" s="328"/>
      <c r="F52" s="328"/>
      <c r="G52" s="328"/>
      <c r="H52" s="329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5"/>
      <c r="AO52" s="2"/>
      <c r="AP52" s="3"/>
    </row>
    <row r="53" spans="2:42" ht="13.5" customHeight="1">
      <c r="B53" s="2"/>
      <c r="C53" s="327"/>
      <c r="D53" s="328"/>
      <c r="E53" s="328"/>
      <c r="F53" s="328"/>
      <c r="G53" s="328"/>
      <c r="H53" s="329"/>
      <c r="I53" s="330" t="s">
        <v>16</v>
      </c>
      <c r="J53" s="330"/>
      <c r="K53" s="330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0" t="s">
        <v>17</v>
      </c>
      <c r="Z53" s="330"/>
      <c r="AA53" s="330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8"/>
      <c r="AO53" s="2"/>
      <c r="AP53" s="3"/>
    </row>
    <row r="54" spans="2:42">
      <c r="B54" s="2"/>
      <c r="C54" s="327"/>
      <c r="D54" s="328"/>
      <c r="E54" s="328"/>
      <c r="F54" s="328"/>
      <c r="G54" s="328"/>
      <c r="H54" s="329"/>
      <c r="I54" s="331"/>
      <c r="J54" s="331"/>
      <c r="K54" s="331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39"/>
      <c r="Y54" s="331"/>
      <c r="Z54" s="331"/>
      <c r="AA54" s="331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40"/>
      <c r="AO54" s="2"/>
      <c r="AP54" s="3"/>
    </row>
    <row r="55" spans="2:42" ht="13.25" customHeight="1">
      <c r="B55" s="2"/>
      <c r="C55" s="210" t="s">
        <v>218</v>
      </c>
      <c r="D55" s="227"/>
      <c r="E55" s="227"/>
      <c r="F55" s="227"/>
      <c r="G55" s="227"/>
      <c r="H55" s="228"/>
      <c r="I55" s="279" t="s">
        <v>55</v>
      </c>
      <c r="J55" s="341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343" t="s">
        <v>219</v>
      </c>
      <c r="Z55" s="344"/>
      <c r="AA55" s="344"/>
      <c r="AB55" s="332"/>
      <c r="AC55" s="332"/>
      <c r="AD55" s="332"/>
      <c r="AE55" s="332"/>
      <c r="AF55" s="332"/>
      <c r="AG55" s="332"/>
      <c r="AH55" s="332"/>
      <c r="AI55" s="332"/>
      <c r="AJ55" s="332"/>
      <c r="AK55" s="332"/>
      <c r="AL55" s="332"/>
      <c r="AM55" s="332"/>
      <c r="AN55" s="333"/>
      <c r="AO55" s="2"/>
      <c r="AP55" s="3"/>
    </row>
    <row r="56" spans="2:42">
      <c r="B56" s="2"/>
      <c r="C56" s="327"/>
      <c r="D56" s="328"/>
      <c r="E56" s="328"/>
      <c r="F56" s="328"/>
      <c r="G56" s="328"/>
      <c r="H56" s="329"/>
      <c r="I56" s="281"/>
      <c r="J56" s="342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345"/>
      <c r="Z56" s="345"/>
      <c r="AA56" s="345"/>
      <c r="AB56" s="334"/>
      <c r="AC56" s="334"/>
      <c r="AD56" s="334"/>
      <c r="AE56" s="334"/>
      <c r="AF56" s="334"/>
      <c r="AG56" s="334"/>
      <c r="AH56" s="334"/>
      <c r="AI56" s="334"/>
      <c r="AJ56" s="334"/>
      <c r="AK56" s="334"/>
      <c r="AL56" s="334"/>
      <c r="AM56" s="334"/>
      <c r="AN56" s="335"/>
      <c r="AO56" s="2"/>
      <c r="AP56" s="3"/>
    </row>
    <row r="57" spans="2:42" ht="13.5" customHeight="1">
      <c r="B57" s="2"/>
      <c r="C57" s="327"/>
      <c r="D57" s="328"/>
      <c r="E57" s="328"/>
      <c r="F57" s="328"/>
      <c r="G57" s="328"/>
      <c r="H57" s="329"/>
      <c r="I57" s="281" t="s">
        <v>18</v>
      </c>
      <c r="J57" s="316"/>
      <c r="K57" s="317"/>
      <c r="L57" s="317"/>
      <c r="M57" s="317"/>
      <c r="N57" s="317"/>
      <c r="O57" s="317"/>
      <c r="P57" s="317"/>
      <c r="Q57" s="317"/>
      <c r="R57" s="317"/>
      <c r="S57" s="281" t="s">
        <v>19</v>
      </c>
      <c r="T57" s="316"/>
      <c r="U57" s="317"/>
      <c r="V57" s="317"/>
      <c r="W57" s="317"/>
      <c r="X57" s="317"/>
      <c r="Y57" s="317"/>
      <c r="Z57" s="317"/>
      <c r="AA57" s="317"/>
      <c r="AB57" s="317"/>
      <c r="AC57" s="346" t="s">
        <v>20</v>
      </c>
      <c r="AD57" s="336"/>
      <c r="AE57" s="275"/>
      <c r="AF57" s="275"/>
      <c r="AG57" s="275"/>
      <c r="AH57" s="275"/>
      <c r="AI57" s="275"/>
      <c r="AJ57" s="275"/>
      <c r="AK57" s="275"/>
      <c r="AL57" s="275"/>
      <c r="AM57" s="275"/>
      <c r="AN57" s="276"/>
      <c r="AO57" s="2"/>
      <c r="AP57" s="3"/>
    </row>
    <row r="58" spans="2:42">
      <c r="B58" s="2"/>
      <c r="C58" s="229"/>
      <c r="D58" s="230"/>
      <c r="E58" s="230"/>
      <c r="F58" s="230"/>
      <c r="G58" s="230"/>
      <c r="H58" s="231"/>
      <c r="I58" s="283"/>
      <c r="J58" s="318"/>
      <c r="K58" s="318"/>
      <c r="L58" s="318"/>
      <c r="M58" s="318"/>
      <c r="N58" s="318"/>
      <c r="O58" s="318"/>
      <c r="P58" s="318"/>
      <c r="Q58" s="318"/>
      <c r="R58" s="318"/>
      <c r="S58" s="283"/>
      <c r="T58" s="318"/>
      <c r="U58" s="318"/>
      <c r="V58" s="318"/>
      <c r="W58" s="318"/>
      <c r="X58" s="318"/>
      <c r="Y58" s="318"/>
      <c r="Z58" s="318"/>
      <c r="AA58" s="318"/>
      <c r="AB58" s="318"/>
      <c r="AC58" s="347"/>
      <c r="AD58" s="162"/>
      <c r="AE58" s="163"/>
      <c r="AF58" s="163"/>
      <c r="AG58" s="163"/>
      <c r="AH58" s="163"/>
      <c r="AI58" s="163"/>
      <c r="AJ58" s="163"/>
      <c r="AK58" s="163"/>
      <c r="AL58" s="163"/>
      <c r="AM58" s="163"/>
      <c r="AN58" s="164"/>
      <c r="AO58" s="2"/>
      <c r="AP58" s="3"/>
    </row>
    <row r="59" spans="2:42" ht="4.25" customHeight="1">
      <c r="B59" s="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2"/>
      <c r="AP59" s="3"/>
    </row>
    <row r="60" spans="2:42">
      <c r="B60" s="2"/>
      <c r="C60" s="352" t="s">
        <v>157</v>
      </c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352"/>
      <c r="T60" s="352"/>
      <c r="U60" s="352"/>
      <c r="V60" s="352"/>
      <c r="W60" s="352"/>
      <c r="X60" s="352"/>
      <c r="Y60" s="352"/>
      <c r="Z60" s="352"/>
      <c r="AA60" s="352"/>
      <c r="AB60" s="352"/>
      <c r="AC60" s="352"/>
      <c r="AD60" s="352"/>
      <c r="AE60" s="352"/>
      <c r="AF60" s="352"/>
      <c r="AG60" s="352"/>
      <c r="AH60" s="352"/>
      <c r="AI60" s="352"/>
      <c r="AJ60" s="352"/>
      <c r="AK60" s="352"/>
      <c r="AL60" s="352"/>
      <c r="AM60" s="352"/>
      <c r="AN60" s="352"/>
      <c r="AO60" s="2"/>
      <c r="AP60" s="3"/>
    </row>
    <row r="61" spans="2:42">
      <c r="B61" s="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349" t="s">
        <v>153</v>
      </c>
      <c r="AE61" s="349"/>
      <c r="AF61" s="353"/>
      <c r="AG61" s="353"/>
      <c r="AH61" s="5" t="s">
        <v>37</v>
      </c>
      <c r="AI61" s="354"/>
      <c r="AJ61" s="354"/>
      <c r="AK61" s="5" t="s">
        <v>36</v>
      </c>
      <c r="AL61" s="354"/>
      <c r="AM61" s="354"/>
      <c r="AN61" s="5" t="s">
        <v>35</v>
      </c>
      <c r="AO61" s="2"/>
      <c r="AP61" s="3"/>
    </row>
    <row r="62" spans="2:42">
      <c r="B62" s="2"/>
      <c r="C62" s="355" t="s">
        <v>223</v>
      </c>
      <c r="D62" s="355"/>
      <c r="E62" s="355"/>
      <c r="F62" s="355"/>
      <c r="G62" s="355"/>
      <c r="H62" s="355"/>
      <c r="I62" s="355"/>
      <c r="J62" s="355"/>
      <c r="K62" s="355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355"/>
      <c r="X62" s="355"/>
      <c r="Y62" s="355"/>
      <c r="Z62" s="355"/>
      <c r="AA62" s="355"/>
      <c r="AB62" s="355"/>
      <c r="AC62" s="355"/>
      <c r="AD62" s="355"/>
      <c r="AE62" s="355"/>
      <c r="AF62" s="355"/>
      <c r="AG62" s="355"/>
      <c r="AH62" s="355"/>
      <c r="AI62" s="355"/>
      <c r="AJ62" s="355"/>
      <c r="AK62" s="355"/>
      <c r="AL62" s="355"/>
      <c r="AM62" s="355"/>
      <c r="AN62" s="355"/>
      <c r="AO62" s="2"/>
      <c r="AP62" s="3"/>
    </row>
    <row r="63" spans="2:42" ht="3.75" customHeight="1">
      <c r="B63" s="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2"/>
      <c r="AP63" s="3"/>
    </row>
    <row r="64" spans="2:42">
      <c r="B64" s="2"/>
      <c r="N64" s="351" t="s">
        <v>40</v>
      </c>
      <c r="O64" s="351"/>
      <c r="P64" s="351"/>
      <c r="Q64" s="351"/>
      <c r="R64" s="351"/>
      <c r="S64" s="351"/>
      <c r="U64" s="348"/>
      <c r="V64" s="348"/>
      <c r="W64" s="348"/>
      <c r="X64" s="348"/>
      <c r="Y64" s="348"/>
      <c r="Z64" s="348"/>
      <c r="AA64" s="350" t="s">
        <v>39</v>
      </c>
      <c r="AB64" s="348"/>
      <c r="AC64" s="348"/>
      <c r="AD64" s="348"/>
      <c r="AE64" s="348"/>
      <c r="AF64" s="348"/>
      <c r="AG64" s="348"/>
      <c r="AH64" s="348"/>
      <c r="AI64" s="348"/>
      <c r="AJ64" s="348"/>
      <c r="AL64" s="349" t="s">
        <v>38</v>
      </c>
      <c r="AM64" s="349"/>
      <c r="AN64" s="349"/>
      <c r="AO64" s="2"/>
      <c r="AP64" s="3"/>
    </row>
    <row r="65" spans="2:42">
      <c r="B65" s="2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351"/>
      <c r="O65" s="351"/>
      <c r="P65" s="351"/>
      <c r="Q65" s="351"/>
      <c r="R65" s="351"/>
      <c r="S65" s="351"/>
      <c r="T65" s="10"/>
      <c r="U65" s="348"/>
      <c r="V65" s="348"/>
      <c r="W65" s="348"/>
      <c r="X65" s="348"/>
      <c r="Y65" s="348"/>
      <c r="Z65" s="348"/>
      <c r="AA65" s="350"/>
      <c r="AB65" s="348"/>
      <c r="AC65" s="348"/>
      <c r="AD65" s="348"/>
      <c r="AE65" s="348"/>
      <c r="AF65" s="348"/>
      <c r="AG65" s="348"/>
      <c r="AH65" s="348"/>
      <c r="AI65" s="348"/>
      <c r="AJ65" s="348"/>
      <c r="AK65" s="10"/>
      <c r="AL65" s="349"/>
      <c r="AM65" s="349"/>
      <c r="AN65" s="349"/>
      <c r="AO65" s="2"/>
      <c r="AP65" s="3"/>
    </row>
    <row r="66" spans="2:4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3"/>
    </row>
    <row r="67" spans="2:4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</sheetData>
  <sheetProtection algorithmName="SHA-512" hashValue="ZFRUAHN/PoZjxB4UtwdE2kNz8ORnPGeWwiVfJJhjCNt9CtoVwvt1wk1eeOQ/ufEI1f4C2mKwM4j7k9D9CPLrmQ==" saltValue="1bxFffZAt6PrF0TYrdD9hA==" spinCount="100000" sheet="1" selectLockedCells="1"/>
  <mergeCells count="146">
    <mergeCell ref="L53:X54"/>
    <mergeCell ref="Y53:AA54"/>
    <mergeCell ref="J55:X56"/>
    <mergeCell ref="Y55:AA56"/>
    <mergeCell ref="AC57:AC58"/>
    <mergeCell ref="C55:H58"/>
    <mergeCell ref="AB64:AJ65"/>
    <mergeCell ref="AL64:AN65"/>
    <mergeCell ref="AA64:AA65"/>
    <mergeCell ref="U64:Z65"/>
    <mergeCell ref="N64:S65"/>
    <mergeCell ref="C60:AN60"/>
    <mergeCell ref="AD61:AE61"/>
    <mergeCell ref="AF61:AG61"/>
    <mergeCell ref="AI61:AJ61"/>
    <mergeCell ref="AL61:AM61"/>
    <mergeCell ref="C62:AN62"/>
    <mergeCell ref="I50:AN52"/>
    <mergeCell ref="AN38:AN39"/>
    <mergeCell ref="I57:I58"/>
    <mergeCell ref="J57:R58"/>
    <mergeCell ref="S57:S58"/>
    <mergeCell ref="T57:AB58"/>
    <mergeCell ref="I55:I56"/>
    <mergeCell ref="G40:U41"/>
    <mergeCell ref="G34:U35"/>
    <mergeCell ref="AK34:AM35"/>
    <mergeCell ref="AN34:AN35"/>
    <mergeCell ref="N49:Q49"/>
    <mergeCell ref="R49:AN49"/>
    <mergeCell ref="O47:P48"/>
    <mergeCell ref="S47:S48"/>
    <mergeCell ref="I47:K47"/>
    <mergeCell ref="I48:K48"/>
    <mergeCell ref="F48:H48"/>
    <mergeCell ref="C49:H54"/>
    <mergeCell ref="I53:K54"/>
    <mergeCell ref="J49:L49"/>
    <mergeCell ref="AB55:AN56"/>
    <mergeCell ref="AD57:AN58"/>
    <mergeCell ref="AB53:AN54"/>
    <mergeCell ref="AK38:AM39"/>
    <mergeCell ref="V40:AJ41"/>
    <mergeCell ref="D36:F37"/>
    <mergeCell ref="AK36:AM37"/>
    <mergeCell ref="G38:U39"/>
    <mergeCell ref="V38:AJ39"/>
    <mergeCell ref="M46:S46"/>
    <mergeCell ref="T46:AN46"/>
    <mergeCell ref="E44:G45"/>
    <mergeCell ref="F46:L46"/>
    <mergeCell ref="H44:V45"/>
    <mergeCell ref="C46:E48"/>
    <mergeCell ref="F47:H47"/>
    <mergeCell ref="AG44:AI45"/>
    <mergeCell ref="AJ44:AN45"/>
    <mergeCell ref="T47:AN48"/>
    <mergeCell ref="M47:N48"/>
    <mergeCell ref="Q47:R48"/>
    <mergeCell ref="AN36:AN37"/>
    <mergeCell ref="AN22:AN24"/>
    <mergeCell ref="V28:AJ29"/>
    <mergeCell ref="D30:F31"/>
    <mergeCell ref="AN28:AN29"/>
    <mergeCell ref="G32:U33"/>
    <mergeCell ref="C42:D45"/>
    <mergeCell ref="E42:AN43"/>
    <mergeCell ref="W44:Y45"/>
    <mergeCell ref="Z44:AF45"/>
    <mergeCell ref="AK32:AM33"/>
    <mergeCell ref="AN32:AN33"/>
    <mergeCell ref="D32:F33"/>
    <mergeCell ref="C38:C41"/>
    <mergeCell ref="AK40:AM41"/>
    <mergeCell ref="AN40:AN41"/>
    <mergeCell ref="D38:F39"/>
    <mergeCell ref="D40:F41"/>
    <mergeCell ref="AK28:AM29"/>
    <mergeCell ref="G28:U29"/>
    <mergeCell ref="C34:C37"/>
    <mergeCell ref="V34:AJ35"/>
    <mergeCell ref="V36:AJ37"/>
    <mergeCell ref="G36:U37"/>
    <mergeCell ref="C30:C33"/>
    <mergeCell ref="C22:F22"/>
    <mergeCell ref="AC22:AF24"/>
    <mergeCell ref="C23:F24"/>
    <mergeCell ref="C25:U25"/>
    <mergeCell ref="V25:AJ25"/>
    <mergeCell ref="AK25:AN25"/>
    <mergeCell ref="D34:F35"/>
    <mergeCell ref="AN30:AN31"/>
    <mergeCell ref="AK30:AM31"/>
    <mergeCell ref="V30:AJ31"/>
    <mergeCell ref="C26:C29"/>
    <mergeCell ref="D26:F27"/>
    <mergeCell ref="D28:F29"/>
    <mergeCell ref="AG22:AI24"/>
    <mergeCell ref="V26:AJ27"/>
    <mergeCell ref="H22:AA22"/>
    <mergeCell ref="AJ22:AJ24"/>
    <mergeCell ref="AK22:AM24"/>
    <mergeCell ref="G30:U31"/>
    <mergeCell ref="V32:AJ33"/>
    <mergeCell ref="AN26:AN27"/>
    <mergeCell ref="G23:AB24"/>
    <mergeCell ref="AK26:AM27"/>
    <mergeCell ref="G26:U27"/>
    <mergeCell ref="C14:H15"/>
    <mergeCell ref="I14:V15"/>
    <mergeCell ref="Z20:AN21"/>
    <mergeCell ref="V17:Y18"/>
    <mergeCell ref="H19:T19"/>
    <mergeCell ref="V19:Y19"/>
    <mergeCell ref="AA19:AM19"/>
    <mergeCell ref="C16:F16"/>
    <mergeCell ref="C20:F21"/>
    <mergeCell ref="G20:U21"/>
    <mergeCell ref="V20:Y21"/>
    <mergeCell ref="C19:F19"/>
    <mergeCell ref="H16:T16"/>
    <mergeCell ref="AA16:AM16"/>
    <mergeCell ref="C9:H10"/>
    <mergeCell ref="I9:O10"/>
    <mergeCell ref="V9:AB10"/>
    <mergeCell ref="C12:H13"/>
    <mergeCell ref="C11:H11"/>
    <mergeCell ref="V16:Y16"/>
    <mergeCell ref="C17:F18"/>
    <mergeCell ref="C7:AN8"/>
    <mergeCell ref="Z17:AN18"/>
    <mergeCell ref="G17:U18"/>
    <mergeCell ref="AC9:AH10"/>
    <mergeCell ref="AI9:AN10"/>
    <mergeCell ref="AJ12:AK13"/>
    <mergeCell ref="I12:AI13"/>
    <mergeCell ref="AL12:AN13"/>
    <mergeCell ref="AJ11:AN11"/>
    <mergeCell ref="J11:AH11"/>
    <mergeCell ref="P9:U10"/>
    <mergeCell ref="AF14:AI15"/>
    <mergeCell ref="AA14:AD15"/>
    <mergeCell ref="AJ14:AM15"/>
    <mergeCell ref="W14:Z15"/>
    <mergeCell ref="AE14:AE15"/>
    <mergeCell ref="AN14:AN15"/>
  </mergeCells>
  <phoneticPr fontId="1"/>
  <conditionalFormatting sqref="E44:G45">
    <cfRule type="expression" dxfId="46" priority="20">
      <formula>OR($E$42="イ  未出版またはレンタル譜だが、演奏許諾が得られている。（許諾書を必ず添付すること）")</formula>
    </cfRule>
  </conditionalFormatting>
  <conditionalFormatting sqref="E44:V45">
    <cfRule type="expression" dxfId="45" priority="33">
      <formula>$E$44="許諾先"</formula>
    </cfRule>
    <cfRule type="expression" dxfId="44" priority="37">
      <formula>$E$44&lt;&gt;"許諾先"</formula>
    </cfRule>
  </conditionalFormatting>
  <conditionalFormatting sqref="E42:AN43">
    <cfRule type="expression" dxfId="43" priority="28">
      <formula>$E$42="（選択してください）"</formula>
    </cfRule>
  </conditionalFormatting>
  <conditionalFormatting sqref="H44:V45">
    <cfRule type="expression" dxfId="42" priority="19">
      <formula>OR($E$42="イ  未出版またはレンタル譜だが、演奏許諾が得られている。（許諾書を必ず添付すること）")</formula>
    </cfRule>
    <cfRule type="cellIs" dxfId="41" priority="39" stopIfTrue="1" operator="equal">
      <formula>0</formula>
    </cfRule>
  </conditionalFormatting>
  <conditionalFormatting sqref="I9:O10">
    <cfRule type="expression" dxfId="40" priority="32">
      <formula>$I$9="（選択してください）"</formula>
    </cfRule>
  </conditionalFormatting>
  <conditionalFormatting sqref="I12:AI13">
    <cfRule type="containsBlanks" dxfId="39" priority="9">
      <formula>LEN(TRIM(I12))=0</formula>
    </cfRule>
  </conditionalFormatting>
  <conditionalFormatting sqref="J11:AH11">
    <cfRule type="containsBlanks" dxfId="38" priority="5">
      <formula>LEN(TRIM(J11))=0</formula>
    </cfRule>
  </conditionalFormatting>
  <conditionalFormatting sqref="P9:AB10">
    <cfRule type="expression" dxfId="37" priority="13">
      <formula>OR($I$9="小学生")</formula>
    </cfRule>
  </conditionalFormatting>
  <conditionalFormatting sqref="V9:AB10">
    <cfRule type="expression" dxfId="36" priority="31">
      <formula>$V$9="（選択してください）"</formula>
    </cfRule>
  </conditionalFormatting>
  <conditionalFormatting sqref="V19:AN21">
    <cfRule type="expression" dxfId="35" priority="3">
      <formula>OR($V$9="Ａ（中・高以上）")</formula>
    </cfRule>
  </conditionalFormatting>
  <conditionalFormatting sqref="Z44:AF45">
    <cfRule type="expression" dxfId="34" priority="27">
      <formula>$Z$44="（選択してください）"</formula>
    </cfRule>
  </conditionalFormatting>
  <conditionalFormatting sqref="AA14:AD15">
    <cfRule type="cellIs" dxfId="33" priority="1" operator="greaterThan">
      <formula>80</formula>
    </cfRule>
  </conditionalFormatting>
  <conditionalFormatting sqref="AA16:AM16">
    <cfRule type="containsBlanks" dxfId="32" priority="25">
      <formula>LEN(TRIM(AA16))=0</formula>
    </cfRule>
  </conditionalFormatting>
  <conditionalFormatting sqref="AA19:AM19 Z20:AN21 J57:R58 I14:V15 H16:T16 G17:U18 Z17:AN18 H19:T19 G20:U21 H22:AA22 G23:AB24 G26:AM41 I47:K48 M47:N48 Q47:R48 T47:AN48 J49:L49 N49:Q49 I50:AN52 L53:X54 AB53:AN56 J55:X56 T57:AB58 AF61:AG61 AI61:AJ61 AL61:AM61 U64:Z65 AB64:AJ65">
    <cfRule type="containsBlanks" dxfId="31" priority="22">
      <formula>LEN(TRIM(G14))=0</formula>
    </cfRule>
  </conditionalFormatting>
  <conditionalFormatting sqref="AC57:AD57 I57:R58">
    <cfRule type="expression" dxfId="30" priority="2">
      <formula>OR($I$9="小学生",$I$9="中学校")</formula>
    </cfRule>
  </conditionalFormatting>
  <conditionalFormatting sqref="AD57:AN58">
    <cfRule type="containsBlanks" dxfId="29" priority="12">
      <formula>LEN(TRIM(AD57))=0</formula>
    </cfRule>
  </conditionalFormatting>
  <conditionalFormatting sqref="AI9:AN10">
    <cfRule type="expression" dxfId="28" priority="30">
      <formula>$AI$9="（選択してください）"</formula>
    </cfRule>
  </conditionalFormatting>
  <conditionalFormatting sqref="AJ14:AM15">
    <cfRule type="expression" dxfId="27" priority="24">
      <formula>$AJ$14&gt;20</formula>
    </cfRule>
  </conditionalFormatting>
  <conditionalFormatting sqref="AJ44:AN45">
    <cfRule type="expression" dxfId="26" priority="26">
      <formula>$AJ$44="（選択してください）"</formula>
    </cfRule>
  </conditionalFormatting>
  <dataValidations count="13">
    <dataValidation type="list" allowBlank="1" showInputMessage="1" showErrorMessage="1" sqref="I9:O10" xr:uid="{00000000-0002-0000-0100-000000000000}">
      <formula1>$AV$9:$AY$9</formula1>
    </dataValidation>
    <dataValidation type="list" allowBlank="1" showInputMessage="1" showErrorMessage="1" sqref="AI9:AN10" xr:uid="{00000000-0002-0000-0100-000002000000}">
      <formula1>$AV$11:$AZ$11</formula1>
    </dataValidation>
    <dataValidation imeMode="hiragana" allowBlank="1" showInputMessage="1" showErrorMessage="1" sqref="H22:AA22 H16:T16 AA16:AM16 AA19:AM19 H19:T19 J11:AH11" xr:uid="{00000000-0002-0000-0100-000003000000}"/>
    <dataValidation type="whole" allowBlank="1" showInputMessage="1" showErrorMessage="1" sqref="AA14:AD15" xr:uid="{00000000-0002-0000-0100-000004000000}">
      <formula1>0</formula1>
      <formula2>300</formula2>
    </dataValidation>
    <dataValidation type="whole" allowBlank="1" showInputMessage="1" showErrorMessage="1" sqref="AJ14:AM15" xr:uid="{00000000-0002-0000-0100-000005000000}">
      <formula1>0</formula1>
      <formula2>30</formula2>
    </dataValidation>
    <dataValidation type="whole" allowBlank="1" showInputMessage="1" showErrorMessage="1" sqref="AK40:AM41 AK28:AM29 AK32:AM33 AK36:AM37" xr:uid="{00000000-0002-0000-0100-000006000000}">
      <formula1>0</formula1>
      <formula2>60</formula2>
    </dataValidation>
    <dataValidation type="whole" operator="greaterThanOrEqual" allowBlank="1" showInputMessage="1" showErrorMessage="1" sqref="AK26:AM27 AK30:AM31 AK34:AM35 AK38:AM39 I47:K48 M47:N48 Q47:R48 AL61:AM61 AI61:AJ61" xr:uid="{00000000-0002-0000-0100-000007000000}">
      <formula1>0</formula1>
    </dataValidation>
    <dataValidation type="list" allowBlank="1" showInputMessage="1" showErrorMessage="1" sqref="E42:AN43" xr:uid="{00000000-0002-0000-0100-000008000000}">
      <formula1>$AV$42:$AY$42</formula1>
    </dataValidation>
    <dataValidation type="textLength" operator="equal" allowBlank="1" showInputMessage="1" showErrorMessage="1" sqref="J49:L49" xr:uid="{00000000-0002-0000-0100-00000B000000}">
      <formula1>3</formula1>
    </dataValidation>
    <dataValidation type="textLength" operator="equal" allowBlank="1" showInputMessage="1" showErrorMessage="1" sqref="N49:Q49" xr:uid="{00000000-0002-0000-0100-00000C000000}">
      <formula1>4</formula1>
    </dataValidation>
    <dataValidation imeMode="on" operator="greaterThanOrEqual" allowBlank="1" showInputMessage="1" showErrorMessage="1" sqref="AF61:AG61" xr:uid="{00000000-0002-0000-0100-00000D000000}"/>
    <dataValidation type="list" allowBlank="1" showInputMessage="1" showErrorMessage="1" sqref="V9:AB10" xr:uid="{00000000-0002-0000-0100-000001000000}">
      <formula1>$AV$10:$AX$10</formula1>
    </dataValidation>
    <dataValidation type="list" allowBlank="1" showInputMessage="1" showErrorMessage="1" sqref="Z44:AF45 AJ44:AN45" xr:uid="{00000000-0002-0000-0100-000009000000}">
      <formula1>$AV$44:$AX$44</formula1>
    </dataValidation>
  </dataValidations>
  <pageMargins left="0.70866141732283472" right="0.51181102362204722" top="0.35433070866141736" bottom="0.35433070866141736" header="0.31496062992125984" footer="0.31496062992125984"/>
  <pageSetup paperSize="9" scale="105" orientation="portrait" r:id="rId1"/>
  <ignoredErrors>
    <ignoredError sqref="AJ14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F10CF-45C1-4BA0-9DF9-4A040C6862E4}">
  <sheetPr>
    <tabColor rgb="FFFF99CC"/>
  </sheetPr>
  <dimension ref="B1:BA67"/>
  <sheetViews>
    <sheetView showGridLines="0" showRowColHeaders="0" topLeftCell="A40" zoomScale="110" zoomScaleNormal="110" workbookViewId="0">
      <selection activeCell="I9" sqref="I9:AB9"/>
    </sheetView>
  </sheetViews>
  <sheetFormatPr defaultColWidth="7.1796875" defaultRowHeight="13"/>
  <cols>
    <col min="1" max="42" width="2.1796875" style="1" customWidth="1"/>
    <col min="43" max="43" width="2.1796875" style="1" hidden="1" customWidth="1"/>
    <col min="44" max="46" width="2.1796875" style="1" customWidth="1"/>
    <col min="47" max="47" width="4.6328125" style="1" customWidth="1"/>
    <col min="48" max="52" width="4.6328125" style="1" hidden="1" customWidth="1"/>
    <col min="53" max="56" width="4.6328125" style="1" customWidth="1"/>
    <col min="57" max="255" width="2.1796875" style="1" customWidth="1"/>
    <col min="256" max="16384" width="7.1796875" style="1"/>
  </cols>
  <sheetData>
    <row r="1" spans="2:53" ht="13.5" thickBot="1"/>
    <row r="2" spans="2:53" ht="7.5" customHeight="1"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1"/>
      <c r="AO2" s="98"/>
    </row>
    <row r="3" spans="2:53">
      <c r="C3" s="20"/>
      <c r="D3" s="16"/>
      <c r="E3" s="17" t="s">
        <v>181</v>
      </c>
      <c r="Q3" s="84"/>
      <c r="AB3" s="106"/>
      <c r="AC3" s="84"/>
      <c r="AM3" s="98"/>
      <c r="AN3" s="102"/>
      <c r="AO3" s="98"/>
    </row>
    <row r="4" spans="2:53" ht="7.5" customHeight="1" thickBot="1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4"/>
      <c r="AO4" s="98"/>
    </row>
    <row r="6" spans="2:5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53">
      <c r="B7" s="2"/>
      <c r="C7" s="387" t="s">
        <v>224</v>
      </c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2"/>
      <c r="AP7" s="3"/>
    </row>
    <row r="8" spans="2:53" ht="54.65" customHeight="1">
      <c r="B8" s="2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2"/>
      <c r="AP8" s="3"/>
    </row>
    <row r="9" spans="2:53" ht="25.75" customHeight="1">
      <c r="B9" s="2"/>
      <c r="C9" s="390" t="s">
        <v>180</v>
      </c>
      <c r="D9" s="390"/>
      <c r="E9" s="390"/>
      <c r="F9" s="390"/>
      <c r="G9" s="390"/>
      <c r="H9" s="390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2"/>
      <c r="AP9" s="3"/>
    </row>
    <row r="10" spans="2:53">
      <c r="B10" s="2"/>
      <c r="C10" s="155" t="s">
        <v>0</v>
      </c>
      <c r="D10" s="156"/>
      <c r="E10" s="156"/>
      <c r="F10" s="156"/>
      <c r="G10" s="156"/>
      <c r="H10" s="156"/>
      <c r="I10" s="382" t="str">
        <f>部門</f>
        <v>（選択してください）</v>
      </c>
      <c r="J10" s="172"/>
      <c r="K10" s="172"/>
      <c r="L10" s="172"/>
      <c r="M10" s="172"/>
      <c r="N10" s="172"/>
      <c r="O10" s="248"/>
      <c r="P10" s="210" t="s">
        <v>177</v>
      </c>
      <c r="Q10" s="190"/>
      <c r="R10" s="190"/>
      <c r="S10" s="190"/>
      <c r="T10" s="190"/>
      <c r="U10" s="191"/>
      <c r="V10" s="382" t="str">
        <f>形態</f>
        <v>（選択してください）</v>
      </c>
      <c r="W10" s="172"/>
      <c r="X10" s="172"/>
      <c r="Y10" s="172"/>
      <c r="Z10" s="172"/>
      <c r="AA10" s="172"/>
      <c r="AB10" s="248"/>
      <c r="AC10" s="189" t="s">
        <v>24</v>
      </c>
      <c r="AD10" s="190"/>
      <c r="AE10" s="190"/>
      <c r="AF10" s="190"/>
      <c r="AG10" s="190"/>
      <c r="AH10" s="191"/>
      <c r="AI10" s="382" t="str">
        <f>県名</f>
        <v>（選択してください）</v>
      </c>
      <c r="AJ10" s="172"/>
      <c r="AK10" s="172"/>
      <c r="AL10" s="172"/>
      <c r="AM10" s="172"/>
      <c r="AN10" s="248"/>
      <c r="AO10" s="2"/>
      <c r="AP10" s="3"/>
      <c r="AV10" s="83" t="s">
        <v>47</v>
      </c>
      <c r="AW10" s="83" t="s">
        <v>152</v>
      </c>
      <c r="AX10" s="83" t="s">
        <v>174</v>
      </c>
      <c r="AY10" s="83" t="s">
        <v>46</v>
      </c>
      <c r="AZ10" s="83"/>
      <c r="BA10" s="83"/>
    </row>
    <row r="11" spans="2:53">
      <c r="B11" s="2"/>
      <c r="C11" s="157"/>
      <c r="D11" s="158"/>
      <c r="E11" s="158"/>
      <c r="F11" s="158"/>
      <c r="G11" s="158"/>
      <c r="H11" s="158"/>
      <c r="I11" s="383"/>
      <c r="J11" s="178"/>
      <c r="K11" s="178"/>
      <c r="L11" s="178"/>
      <c r="M11" s="178"/>
      <c r="N11" s="178"/>
      <c r="O11" s="267"/>
      <c r="P11" s="192"/>
      <c r="Q11" s="193"/>
      <c r="R11" s="193"/>
      <c r="S11" s="193"/>
      <c r="T11" s="193"/>
      <c r="U11" s="194"/>
      <c r="V11" s="383"/>
      <c r="W11" s="178"/>
      <c r="X11" s="178"/>
      <c r="Y11" s="178"/>
      <c r="Z11" s="178"/>
      <c r="AA11" s="178"/>
      <c r="AB11" s="267"/>
      <c r="AC11" s="192"/>
      <c r="AD11" s="193"/>
      <c r="AE11" s="193"/>
      <c r="AF11" s="193"/>
      <c r="AG11" s="193"/>
      <c r="AH11" s="194"/>
      <c r="AI11" s="383"/>
      <c r="AJ11" s="178"/>
      <c r="AK11" s="178"/>
      <c r="AL11" s="178"/>
      <c r="AM11" s="178"/>
      <c r="AN11" s="267"/>
      <c r="AO11" s="2"/>
      <c r="AP11" s="3"/>
      <c r="AV11" s="83" t="s">
        <v>47</v>
      </c>
      <c r="AW11" s="83" t="s">
        <v>48</v>
      </c>
      <c r="AX11" s="83" t="s">
        <v>49</v>
      </c>
      <c r="BA11" s="83"/>
    </row>
    <row r="12" spans="2:53">
      <c r="B12" s="2"/>
      <c r="C12" s="169" t="s">
        <v>1</v>
      </c>
      <c r="D12" s="170"/>
      <c r="E12" s="170"/>
      <c r="F12" s="170"/>
      <c r="G12" s="170"/>
      <c r="H12" s="170"/>
      <c r="I12" s="6" t="s">
        <v>21</v>
      </c>
      <c r="J12" s="289">
        <f>団体名よみ</f>
        <v>0</v>
      </c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7" t="s">
        <v>22</v>
      </c>
      <c r="AJ12" s="206" t="s">
        <v>2</v>
      </c>
      <c r="AK12" s="207"/>
      <c r="AL12" s="207"/>
      <c r="AM12" s="207"/>
      <c r="AN12" s="208"/>
      <c r="AO12" s="2"/>
      <c r="AP12" s="3"/>
      <c r="AV12" s="83" t="s">
        <v>47</v>
      </c>
      <c r="AW12" s="83" t="s">
        <v>161</v>
      </c>
      <c r="AX12" s="83" t="s">
        <v>162</v>
      </c>
      <c r="AY12" s="83" t="s">
        <v>163</v>
      </c>
      <c r="AZ12" s="83" t="s">
        <v>164</v>
      </c>
      <c r="BA12" s="83"/>
    </row>
    <row r="13" spans="2:53" ht="13.5" customHeight="1">
      <c r="B13" s="2"/>
      <c r="C13" s="165" t="s">
        <v>50</v>
      </c>
      <c r="D13" s="166"/>
      <c r="E13" s="166"/>
      <c r="F13" s="166"/>
      <c r="G13" s="166"/>
      <c r="H13" s="166"/>
      <c r="I13" s="384">
        <f>団体名</f>
        <v>0</v>
      </c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5"/>
      <c r="AJ13" s="195" t="s">
        <v>3</v>
      </c>
      <c r="AK13" s="196"/>
      <c r="AL13" s="202"/>
      <c r="AM13" s="202"/>
      <c r="AN13" s="203"/>
      <c r="AO13" s="2"/>
      <c r="AP13" s="3"/>
      <c r="AV13" s="83"/>
      <c r="AW13" s="83"/>
      <c r="AX13" s="83"/>
      <c r="AY13" s="83"/>
      <c r="AZ13" s="83"/>
      <c r="BA13" s="83"/>
    </row>
    <row r="14" spans="2:53">
      <c r="B14" s="2"/>
      <c r="C14" s="167"/>
      <c r="D14" s="168"/>
      <c r="E14" s="168"/>
      <c r="F14" s="168"/>
      <c r="G14" s="168"/>
      <c r="H14" s="168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5"/>
      <c r="AJ14" s="197"/>
      <c r="AK14" s="198"/>
      <c r="AL14" s="204"/>
      <c r="AM14" s="204"/>
      <c r="AN14" s="205"/>
      <c r="AO14" s="2"/>
      <c r="AP14" s="3"/>
      <c r="AV14" s="83" t="s">
        <v>145</v>
      </c>
      <c r="AW14" s="83" t="s">
        <v>146</v>
      </c>
    </row>
    <row r="15" spans="2:53" ht="13.5" customHeight="1">
      <c r="B15" s="2"/>
      <c r="C15" s="210" t="s">
        <v>4</v>
      </c>
      <c r="D15" s="227"/>
      <c r="E15" s="227"/>
      <c r="F15" s="227"/>
      <c r="G15" s="227"/>
      <c r="H15" s="228"/>
      <c r="I15" s="382">
        <f>指導者</f>
        <v>0</v>
      </c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248"/>
      <c r="W15" s="219" t="s">
        <v>211</v>
      </c>
      <c r="X15" s="220"/>
      <c r="Y15" s="220"/>
      <c r="Z15" s="221"/>
      <c r="AA15" s="217">
        <f>参加人員</f>
        <v>0</v>
      </c>
      <c r="AB15" s="190"/>
      <c r="AC15" s="190"/>
      <c r="AD15" s="190"/>
      <c r="AE15" s="225" t="s">
        <v>23</v>
      </c>
      <c r="AF15" s="211" t="s">
        <v>5</v>
      </c>
      <c r="AG15" s="212"/>
      <c r="AH15" s="212"/>
      <c r="AI15" s="213"/>
      <c r="AJ15" s="217">
        <f>補助員</f>
        <v>0</v>
      </c>
      <c r="AK15" s="190"/>
      <c r="AL15" s="190"/>
      <c r="AM15" s="190"/>
      <c r="AN15" s="225" t="s">
        <v>23</v>
      </c>
      <c r="AO15" s="2"/>
      <c r="AP15" s="3"/>
      <c r="AV15" s="82">
        <f>'イ．参加者名簿'!U17</f>
        <v>0</v>
      </c>
      <c r="AW15" s="82">
        <f>'イ．参加者名簿'!Z17</f>
        <v>0</v>
      </c>
    </row>
    <row r="16" spans="2:53">
      <c r="B16" s="2"/>
      <c r="C16" s="229"/>
      <c r="D16" s="230"/>
      <c r="E16" s="230"/>
      <c r="F16" s="230"/>
      <c r="G16" s="230"/>
      <c r="H16" s="231"/>
      <c r="I16" s="383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267"/>
      <c r="W16" s="222"/>
      <c r="X16" s="223"/>
      <c r="Y16" s="223"/>
      <c r="Z16" s="224"/>
      <c r="AA16" s="218"/>
      <c r="AB16" s="193"/>
      <c r="AC16" s="193"/>
      <c r="AD16" s="193"/>
      <c r="AE16" s="226"/>
      <c r="AF16" s="214"/>
      <c r="AG16" s="215"/>
      <c r="AH16" s="215"/>
      <c r="AI16" s="216"/>
      <c r="AJ16" s="218"/>
      <c r="AK16" s="193"/>
      <c r="AL16" s="193"/>
      <c r="AM16" s="193"/>
      <c r="AN16" s="226"/>
      <c r="AO16" s="2"/>
      <c r="AP16" s="3"/>
      <c r="AQ16" s="4"/>
    </row>
    <row r="17" spans="2:48" ht="13.5" customHeight="1">
      <c r="B17" s="2"/>
      <c r="C17" s="171" t="s">
        <v>1</v>
      </c>
      <c r="D17" s="172"/>
      <c r="E17" s="172"/>
      <c r="F17" s="173"/>
      <c r="G17" s="6" t="s">
        <v>21</v>
      </c>
      <c r="H17" s="289">
        <f>指揮者よみ</f>
        <v>0</v>
      </c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11" t="s">
        <v>22</v>
      </c>
      <c r="V17" s="171" t="s">
        <v>1</v>
      </c>
      <c r="W17" s="172"/>
      <c r="X17" s="172"/>
      <c r="Y17" s="173"/>
      <c r="Z17" s="6" t="s">
        <v>21</v>
      </c>
      <c r="AA17" s="289">
        <f>副指揮者よみ</f>
        <v>0</v>
      </c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7" t="s">
        <v>22</v>
      </c>
      <c r="AO17" s="2"/>
      <c r="AP17" s="3"/>
    </row>
    <row r="18" spans="2:48" ht="13.5" customHeight="1">
      <c r="B18" s="2"/>
      <c r="C18" s="174" t="s">
        <v>6</v>
      </c>
      <c r="D18" s="175"/>
      <c r="E18" s="175"/>
      <c r="F18" s="176"/>
      <c r="G18" s="378">
        <f>指揮者</f>
        <v>0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174" t="s">
        <v>43</v>
      </c>
      <c r="W18" s="175"/>
      <c r="X18" s="175"/>
      <c r="Y18" s="176"/>
      <c r="Z18" s="378">
        <f>副指揮者</f>
        <v>0</v>
      </c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379"/>
      <c r="AO18" s="2"/>
      <c r="AP18" s="3"/>
    </row>
    <row r="19" spans="2:48">
      <c r="B19" s="2"/>
      <c r="C19" s="177"/>
      <c r="D19" s="178"/>
      <c r="E19" s="178"/>
      <c r="F19" s="179"/>
      <c r="G19" s="380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177"/>
      <c r="W19" s="178"/>
      <c r="X19" s="178"/>
      <c r="Y19" s="179"/>
      <c r="Z19" s="380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381"/>
      <c r="AO19" s="2"/>
      <c r="AP19" s="3"/>
      <c r="AQ19" s="4"/>
    </row>
    <row r="20" spans="2:48" ht="13.5" customHeight="1">
      <c r="B20" s="2"/>
      <c r="C20" s="171" t="s">
        <v>1</v>
      </c>
      <c r="D20" s="172"/>
      <c r="E20" s="172"/>
      <c r="F20" s="173"/>
      <c r="G20" s="6" t="s">
        <v>21</v>
      </c>
      <c r="H20" s="289">
        <f>ＤＭよみ</f>
        <v>0</v>
      </c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11" t="s">
        <v>22</v>
      </c>
      <c r="V20" s="171" t="s">
        <v>1</v>
      </c>
      <c r="W20" s="172"/>
      <c r="X20" s="172"/>
      <c r="Y20" s="173"/>
      <c r="Z20" s="6" t="s">
        <v>21</v>
      </c>
      <c r="AA20" s="289">
        <f>ＳＤＭよみ</f>
        <v>0</v>
      </c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7" t="s">
        <v>22</v>
      </c>
      <c r="AO20" s="2"/>
      <c r="AP20" s="3"/>
    </row>
    <row r="21" spans="2:48" ht="13.5" customHeight="1">
      <c r="B21" s="2"/>
      <c r="C21" s="174" t="s">
        <v>44</v>
      </c>
      <c r="D21" s="175"/>
      <c r="E21" s="175"/>
      <c r="F21" s="176"/>
      <c r="G21" s="378">
        <f>ＤＭ</f>
        <v>0</v>
      </c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174" t="s">
        <v>45</v>
      </c>
      <c r="W21" s="175"/>
      <c r="X21" s="175"/>
      <c r="Y21" s="176"/>
      <c r="Z21" s="378">
        <f>ＳＤＭ</f>
        <v>0</v>
      </c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379"/>
      <c r="AO21" s="2"/>
      <c r="AP21" s="3"/>
    </row>
    <row r="22" spans="2:48">
      <c r="B22" s="2"/>
      <c r="C22" s="177"/>
      <c r="D22" s="178"/>
      <c r="E22" s="178"/>
      <c r="F22" s="179"/>
      <c r="G22" s="380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177"/>
      <c r="W22" s="178"/>
      <c r="X22" s="178"/>
      <c r="Y22" s="179"/>
      <c r="Z22" s="380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381"/>
      <c r="AO22" s="2"/>
      <c r="AP22" s="3"/>
      <c r="AQ22" s="4"/>
    </row>
    <row r="23" spans="2:48" ht="13.5" customHeight="1">
      <c r="B23" s="2"/>
      <c r="C23" s="171" t="s">
        <v>1</v>
      </c>
      <c r="D23" s="172"/>
      <c r="E23" s="172"/>
      <c r="F23" s="173"/>
      <c r="G23" s="6" t="s">
        <v>21</v>
      </c>
      <c r="H23" s="172">
        <f>タイトルよみ</f>
        <v>0</v>
      </c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7" t="s">
        <v>22</v>
      </c>
      <c r="AC23" s="232" t="s">
        <v>7</v>
      </c>
      <c r="AD23" s="233"/>
      <c r="AE23" s="233"/>
      <c r="AF23" s="234"/>
      <c r="AG23" s="268">
        <f>分計</f>
        <v>0</v>
      </c>
      <c r="AH23" s="269"/>
      <c r="AI23" s="269"/>
      <c r="AJ23" s="172" t="s">
        <v>25</v>
      </c>
      <c r="AK23" s="269">
        <f>秒計</f>
        <v>0</v>
      </c>
      <c r="AL23" s="269"/>
      <c r="AM23" s="269"/>
      <c r="AN23" s="248" t="s">
        <v>26</v>
      </c>
      <c r="AO23" s="2"/>
      <c r="AP23" s="3"/>
      <c r="AV23" s="13">
        <f>AK27+AK31+AK35+AK39</f>
        <v>0</v>
      </c>
    </row>
    <row r="24" spans="2:48" ht="13.5" customHeight="1">
      <c r="B24" s="2"/>
      <c r="C24" s="235" t="s">
        <v>8</v>
      </c>
      <c r="D24" s="241"/>
      <c r="E24" s="241"/>
      <c r="F24" s="242"/>
      <c r="G24" s="378">
        <f>タイトル</f>
        <v>0</v>
      </c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379"/>
      <c r="AC24" s="235"/>
      <c r="AD24" s="236"/>
      <c r="AE24" s="236"/>
      <c r="AF24" s="237"/>
      <c r="AG24" s="270"/>
      <c r="AH24" s="271"/>
      <c r="AI24" s="271"/>
      <c r="AJ24" s="175"/>
      <c r="AK24" s="271"/>
      <c r="AL24" s="271"/>
      <c r="AM24" s="271"/>
      <c r="AN24" s="252"/>
      <c r="AO24" s="2"/>
      <c r="AP24" s="3"/>
      <c r="AV24" s="12">
        <f>AK29+AK33+AK37+AK41</f>
        <v>0</v>
      </c>
    </row>
    <row r="25" spans="2:48">
      <c r="B25" s="2"/>
      <c r="C25" s="243"/>
      <c r="D25" s="244"/>
      <c r="E25" s="244"/>
      <c r="F25" s="245"/>
      <c r="G25" s="380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381"/>
      <c r="AC25" s="238"/>
      <c r="AD25" s="239"/>
      <c r="AE25" s="239"/>
      <c r="AF25" s="240"/>
      <c r="AG25" s="272"/>
      <c r="AH25" s="273"/>
      <c r="AI25" s="273"/>
      <c r="AJ25" s="178"/>
      <c r="AK25" s="273"/>
      <c r="AL25" s="273"/>
      <c r="AM25" s="273"/>
      <c r="AN25" s="267"/>
      <c r="AO25" s="2"/>
      <c r="AP25" s="3"/>
    </row>
    <row r="26" spans="2:48" ht="13.5" customHeight="1">
      <c r="B26" s="2"/>
      <c r="C26" s="246" t="s">
        <v>9</v>
      </c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7" t="s">
        <v>10</v>
      </c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 t="s">
        <v>11</v>
      </c>
      <c r="AL26" s="247"/>
      <c r="AM26" s="247"/>
      <c r="AN26" s="247"/>
      <c r="AO26" s="2"/>
      <c r="AP26" s="3"/>
    </row>
    <row r="27" spans="2:48" ht="13.5" customHeight="1">
      <c r="B27" s="2"/>
      <c r="C27" s="261">
        <v>1</v>
      </c>
      <c r="D27" s="171" t="s">
        <v>27</v>
      </c>
      <c r="E27" s="172"/>
      <c r="F27" s="248"/>
      <c r="G27" s="171">
        <f>邦文1</f>
        <v>0</v>
      </c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248"/>
      <c r="V27" s="171">
        <f>作編曲1</f>
        <v>0</v>
      </c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248"/>
      <c r="AK27" s="375">
        <f>分1</f>
        <v>0</v>
      </c>
      <c r="AL27" s="269"/>
      <c r="AM27" s="269"/>
      <c r="AN27" s="248" t="s">
        <v>25</v>
      </c>
      <c r="AO27" s="2"/>
      <c r="AP27" s="3"/>
    </row>
    <row r="28" spans="2:48">
      <c r="B28" s="2"/>
      <c r="C28" s="262"/>
      <c r="D28" s="249"/>
      <c r="E28" s="250"/>
      <c r="F28" s="251"/>
      <c r="G28" s="249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1"/>
      <c r="V28" s="249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1"/>
      <c r="AK28" s="376"/>
      <c r="AL28" s="271"/>
      <c r="AM28" s="271"/>
      <c r="AN28" s="252"/>
      <c r="AO28" s="2"/>
      <c r="AP28" s="3"/>
    </row>
    <row r="29" spans="2:48" ht="13.5" customHeight="1">
      <c r="B29" s="2"/>
      <c r="C29" s="262"/>
      <c r="D29" s="264" t="s">
        <v>28</v>
      </c>
      <c r="E29" s="265"/>
      <c r="F29" s="266"/>
      <c r="G29" s="264">
        <f>spell1</f>
        <v>0</v>
      </c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6"/>
      <c r="V29" s="264">
        <f>comp1</f>
        <v>0</v>
      </c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6"/>
      <c r="AK29" s="376">
        <f>秒1</f>
        <v>0</v>
      </c>
      <c r="AL29" s="271"/>
      <c r="AM29" s="271"/>
      <c r="AN29" s="252" t="s">
        <v>26</v>
      </c>
      <c r="AO29" s="2"/>
      <c r="AP29" s="3"/>
    </row>
    <row r="30" spans="2:48" ht="13.5" customHeight="1">
      <c r="B30" s="2"/>
      <c r="C30" s="263"/>
      <c r="D30" s="177"/>
      <c r="E30" s="178"/>
      <c r="F30" s="267"/>
      <c r="G30" s="177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267"/>
      <c r="V30" s="177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267"/>
      <c r="AK30" s="377"/>
      <c r="AL30" s="273"/>
      <c r="AM30" s="273"/>
      <c r="AN30" s="267"/>
      <c r="AO30" s="2"/>
      <c r="AP30" s="3"/>
    </row>
    <row r="31" spans="2:48" ht="13.5" customHeight="1">
      <c r="B31" s="2"/>
      <c r="C31" s="261">
        <v>2</v>
      </c>
      <c r="D31" s="171" t="s">
        <v>27</v>
      </c>
      <c r="E31" s="172"/>
      <c r="F31" s="248"/>
      <c r="G31" s="171">
        <f>邦文2</f>
        <v>0</v>
      </c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248"/>
      <c r="V31" s="171">
        <f>作編曲2</f>
        <v>0</v>
      </c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248"/>
      <c r="AK31" s="375">
        <f>分2</f>
        <v>0</v>
      </c>
      <c r="AL31" s="269"/>
      <c r="AM31" s="269"/>
      <c r="AN31" s="248" t="s">
        <v>25</v>
      </c>
      <c r="AO31" s="2"/>
      <c r="AP31" s="3"/>
    </row>
    <row r="32" spans="2:48">
      <c r="B32" s="2"/>
      <c r="C32" s="262"/>
      <c r="D32" s="249"/>
      <c r="E32" s="250"/>
      <c r="F32" s="251"/>
      <c r="G32" s="249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1"/>
      <c r="V32" s="249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1"/>
      <c r="AK32" s="376"/>
      <c r="AL32" s="271"/>
      <c r="AM32" s="271"/>
      <c r="AN32" s="252"/>
      <c r="AO32" s="2"/>
      <c r="AP32" s="3"/>
    </row>
    <row r="33" spans="2:51" ht="13.5" customHeight="1">
      <c r="B33" s="2"/>
      <c r="C33" s="262"/>
      <c r="D33" s="264" t="s">
        <v>28</v>
      </c>
      <c r="E33" s="265"/>
      <c r="F33" s="266"/>
      <c r="G33" s="264">
        <f>spell2</f>
        <v>0</v>
      </c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6"/>
      <c r="V33" s="264">
        <f>comp2</f>
        <v>0</v>
      </c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6"/>
      <c r="AK33" s="376">
        <f>秒2</f>
        <v>0</v>
      </c>
      <c r="AL33" s="271"/>
      <c r="AM33" s="271"/>
      <c r="AN33" s="252" t="s">
        <v>26</v>
      </c>
      <c r="AO33" s="2"/>
      <c r="AP33" s="3"/>
    </row>
    <row r="34" spans="2:51" ht="13.5" customHeight="1">
      <c r="B34" s="2"/>
      <c r="C34" s="263"/>
      <c r="D34" s="177"/>
      <c r="E34" s="178"/>
      <c r="F34" s="267"/>
      <c r="G34" s="177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267"/>
      <c r="V34" s="177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267"/>
      <c r="AK34" s="377"/>
      <c r="AL34" s="273"/>
      <c r="AM34" s="273"/>
      <c r="AN34" s="267"/>
      <c r="AO34" s="2"/>
      <c r="AP34" s="3"/>
    </row>
    <row r="35" spans="2:51" ht="13.5" customHeight="1">
      <c r="B35" s="2"/>
      <c r="C35" s="261">
        <v>3</v>
      </c>
      <c r="D35" s="171" t="s">
        <v>27</v>
      </c>
      <c r="E35" s="172"/>
      <c r="F35" s="248"/>
      <c r="G35" s="171">
        <f>邦文3</f>
        <v>0</v>
      </c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248"/>
      <c r="V35" s="171">
        <f>作編曲3</f>
        <v>0</v>
      </c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248"/>
      <c r="AK35" s="375">
        <f>分3</f>
        <v>0</v>
      </c>
      <c r="AL35" s="269"/>
      <c r="AM35" s="269"/>
      <c r="AN35" s="248" t="s">
        <v>25</v>
      </c>
      <c r="AO35" s="2"/>
      <c r="AP35" s="3"/>
    </row>
    <row r="36" spans="2:51">
      <c r="B36" s="2"/>
      <c r="C36" s="262"/>
      <c r="D36" s="249"/>
      <c r="E36" s="250"/>
      <c r="F36" s="251"/>
      <c r="G36" s="249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1"/>
      <c r="V36" s="249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1"/>
      <c r="AK36" s="376"/>
      <c r="AL36" s="271"/>
      <c r="AM36" s="271"/>
      <c r="AN36" s="252"/>
      <c r="AO36" s="2"/>
      <c r="AP36" s="3"/>
    </row>
    <row r="37" spans="2:51" ht="13.5" customHeight="1">
      <c r="B37" s="2"/>
      <c r="C37" s="262"/>
      <c r="D37" s="264" t="s">
        <v>28</v>
      </c>
      <c r="E37" s="265"/>
      <c r="F37" s="266"/>
      <c r="G37" s="264">
        <f>spell3</f>
        <v>0</v>
      </c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6"/>
      <c r="V37" s="264">
        <f>comp3</f>
        <v>0</v>
      </c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6"/>
      <c r="AK37" s="376">
        <f>秒3</f>
        <v>0</v>
      </c>
      <c r="AL37" s="271"/>
      <c r="AM37" s="271"/>
      <c r="AN37" s="252" t="s">
        <v>26</v>
      </c>
      <c r="AO37" s="2"/>
      <c r="AP37" s="3"/>
    </row>
    <row r="38" spans="2:51" ht="13.5" customHeight="1">
      <c r="B38" s="2"/>
      <c r="C38" s="263"/>
      <c r="D38" s="177"/>
      <c r="E38" s="178"/>
      <c r="F38" s="267"/>
      <c r="G38" s="177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267"/>
      <c r="V38" s="177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267"/>
      <c r="AK38" s="377"/>
      <c r="AL38" s="273"/>
      <c r="AM38" s="273"/>
      <c r="AN38" s="267"/>
      <c r="AO38" s="2"/>
      <c r="AP38" s="3"/>
    </row>
    <row r="39" spans="2:51" ht="13.5" customHeight="1">
      <c r="B39" s="2"/>
      <c r="C39" s="261">
        <v>4</v>
      </c>
      <c r="D39" s="171" t="s">
        <v>27</v>
      </c>
      <c r="E39" s="172"/>
      <c r="F39" s="248"/>
      <c r="G39" s="171">
        <f>邦文4</f>
        <v>0</v>
      </c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248"/>
      <c r="V39" s="171">
        <f>作編曲4</f>
        <v>0</v>
      </c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248"/>
      <c r="AK39" s="375">
        <f>分4</f>
        <v>0</v>
      </c>
      <c r="AL39" s="269"/>
      <c r="AM39" s="269"/>
      <c r="AN39" s="248" t="s">
        <v>25</v>
      </c>
      <c r="AO39" s="2"/>
      <c r="AP39" s="3"/>
    </row>
    <row r="40" spans="2:51">
      <c r="B40" s="2"/>
      <c r="C40" s="262"/>
      <c r="D40" s="249"/>
      <c r="E40" s="250"/>
      <c r="F40" s="251"/>
      <c r="G40" s="249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1"/>
      <c r="V40" s="249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1"/>
      <c r="AK40" s="376"/>
      <c r="AL40" s="271"/>
      <c r="AM40" s="271"/>
      <c r="AN40" s="252"/>
      <c r="AO40" s="2"/>
      <c r="AP40" s="3"/>
    </row>
    <row r="41" spans="2:51" ht="13.5" customHeight="1">
      <c r="B41" s="2"/>
      <c r="C41" s="262"/>
      <c r="D41" s="264" t="s">
        <v>28</v>
      </c>
      <c r="E41" s="265"/>
      <c r="F41" s="266"/>
      <c r="G41" s="264">
        <f>spell4</f>
        <v>0</v>
      </c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6"/>
      <c r="V41" s="264">
        <f>comp4</f>
        <v>0</v>
      </c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6"/>
      <c r="AK41" s="376">
        <f>秒4</f>
        <v>0</v>
      </c>
      <c r="AL41" s="271"/>
      <c r="AM41" s="271"/>
      <c r="AN41" s="252" t="s">
        <v>26</v>
      </c>
      <c r="AO41" s="2"/>
      <c r="AP41" s="3"/>
    </row>
    <row r="42" spans="2:51" ht="13.5" customHeight="1">
      <c r="B42" s="2"/>
      <c r="C42" s="263"/>
      <c r="D42" s="177"/>
      <c r="E42" s="178"/>
      <c r="F42" s="267"/>
      <c r="G42" s="177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267"/>
      <c r="V42" s="177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267"/>
      <c r="AK42" s="377"/>
      <c r="AL42" s="273"/>
      <c r="AM42" s="273"/>
      <c r="AN42" s="267"/>
      <c r="AO42" s="2"/>
      <c r="AP42" s="3"/>
    </row>
    <row r="43" spans="2:51">
      <c r="B43" s="2"/>
      <c r="C43" s="278" t="s">
        <v>12</v>
      </c>
      <c r="D43" s="279"/>
      <c r="E43" s="370" t="str">
        <f>著作権</f>
        <v>（選択してください）</v>
      </c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371"/>
      <c r="AO43" s="2"/>
      <c r="AP43" s="3"/>
      <c r="AV43" s="1" t="s">
        <v>47</v>
      </c>
      <c r="AW43" s="1" t="s">
        <v>51</v>
      </c>
      <c r="AX43" s="1" t="s">
        <v>151</v>
      </c>
      <c r="AY43" s="1" t="s">
        <v>52</v>
      </c>
    </row>
    <row r="44" spans="2:51">
      <c r="B44" s="2"/>
      <c r="C44" s="280"/>
      <c r="D44" s="281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4"/>
      <c r="AO44" s="2"/>
      <c r="AP44" s="3"/>
    </row>
    <row r="45" spans="2:51">
      <c r="B45" s="2"/>
      <c r="C45" s="280"/>
      <c r="D45" s="281"/>
      <c r="E45" s="296" t="str">
        <f>IF(LEFT(E43)="イ","許諾先を入力→","")</f>
        <v/>
      </c>
      <c r="F45" s="297"/>
      <c r="G45" s="297"/>
      <c r="H45" s="265">
        <f>許諾先</f>
        <v>0</v>
      </c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32" t="s">
        <v>216</v>
      </c>
      <c r="X45" s="289"/>
      <c r="Y45" s="290"/>
      <c r="Z45" s="172" t="str">
        <f>申込書責任者入力シート!Z44</f>
        <v>（選択してください）</v>
      </c>
      <c r="AA45" s="172"/>
      <c r="AB45" s="172"/>
      <c r="AC45" s="172"/>
      <c r="AD45" s="172"/>
      <c r="AE45" s="172"/>
      <c r="AF45" s="248"/>
      <c r="AG45" s="232"/>
      <c r="AH45" s="289"/>
      <c r="AI45" s="289"/>
      <c r="AJ45" s="172"/>
      <c r="AK45" s="172"/>
      <c r="AL45" s="172"/>
      <c r="AM45" s="172"/>
      <c r="AN45" s="248"/>
      <c r="AO45" s="2"/>
      <c r="AP45" s="3"/>
      <c r="AV45" s="1" t="s">
        <v>47</v>
      </c>
      <c r="AW45" s="1" t="s">
        <v>171</v>
      </c>
      <c r="AX45" s="1" t="s">
        <v>159</v>
      </c>
      <c r="AY45" s="1" t="s">
        <v>172</v>
      </c>
    </row>
    <row r="46" spans="2:51">
      <c r="B46" s="2"/>
      <c r="C46" s="282"/>
      <c r="D46" s="283"/>
      <c r="E46" s="298"/>
      <c r="F46" s="299"/>
      <c r="G46" s="299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243"/>
      <c r="X46" s="244"/>
      <c r="Y46" s="245"/>
      <c r="Z46" s="178"/>
      <c r="AA46" s="178"/>
      <c r="AB46" s="178"/>
      <c r="AC46" s="178"/>
      <c r="AD46" s="178"/>
      <c r="AE46" s="178"/>
      <c r="AF46" s="267"/>
      <c r="AG46" s="243"/>
      <c r="AH46" s="244"/>
      <c r="AI46" s="244"/>
      <c r="AJ46" s="178"/>
      <c r="AK46" s="178"/>
      <c r="AL46" s="178"/>
      <c r="AM46" s="178"/>
      <c r="AN46" s="267"/>
      <c r="AO46" s="2"/>
      <c r="AP46" s="3"/>
      <c r="AV46" s="1" t="s">
        <v>47</v>
      </c>
      <c r="AW46" s="1" t="s">
        <v>53</v>
      </c>
      <c r="AX46" s="1" t="s">
        <v>54</v>
      </c>
    </row>
    <row r="47" spans="2:51">
      <c r="B47" s="2"/>
      <c r="C47" s="211" t="s">
        <v>13</v>
      </c>
      <c r="D47" s="212"/>
      <c r="E47" s="300"/>
      <c r="F47" s="293" t="s">
        <v>143</v>
      </c>
      <c r="G47" s="294"/>
      <c r="H47" s="294"/>
      <c r="I47" s="294"/>
      <c r="J47" s="294"/>
      <c r="K47" s="294"/>
      <c r="L47" s="295"/>
      <c r="M47" s="293" t="s">
        <v>14</v>
      </c>
      <c r="N47" s="294"/>
      <c r="O47" s="294"/>
      <c r="P47" s="294"/>
      <c r="Q47" s="294"/>
      <c r="R47" s="294"/>
      <c r="S47" s="295"/>
      <c r="T47" s="293" t="s">
        <v>15</v>
      </c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5"/>
      <c r="AO47" s="2"/>
      <c r="AP47" s="3"/>
    </row>
    <row r="48" spans="2:51">
      <c r="B48" s="2"/>
      <c r="C48" s="301"/>
      <c r="D48" s="302"/>
      <c r="E48" s="303"/>
      <c r="F48" s="305" t="s">
        <v>30</v>
      </c>
      <c r="G48" s="306"/>
      <c r="H48" s="307"/>
      <c r="I48" s="306">
        <f>大型バス</f>
        <v>0</v>
      </c>
      <c r="J48" s="306"/>
      <c r="K48" s="306"/>
      <c r="L48" s="14" t="s">
        <v>29</v>
      </c>
      <c r="M48" s="264">
        <f>トラックt</f>
        <v>0</v>
      </c>
      <c r="N48" s="265"/>
      <c r="O48" s="265" t="s">
        <v>32</v>
      </c>
      <c r="P48" s="265"/>
      <c r="Q48" s="265">
        <f>トラック数</f>
        <v>0</v>
      </c>
      <c r="R48" s="265"/>
      <c r="S48" s="266" t="s">
        <v>29</v>
      </c>
      <c r="T48" s="364">
        <f>その他</f>
        <v>0</v>
      </c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65"/>
      <c r="AJ48" s="365"/>
      <c r="AK48" s="365"/>
      <c r="AL48" s="365"/>
      <c r="AM48" s="365"/>
      <c r="AN48" s="366"/>
      <c r="AO48" s="2"/>
      <c r="AP48" s="3"/>
    </row>
    <row r="49" spans="2:42" ht="13.5" customHeight="1">
      <c r="B49" s="2"/>
      <c r="C49" s="214"/>
      <c r="D49" s="215"/>
      <c r="E49" s="304"/>
      <c r="F49" s="324" t="s">
        <v>31</v>
      </c>
      <c r="G49" s="325"/>
      <c r="H49" s="326"/>
      <c r="I49" s="325">
        <f>マイクロバス</f>
        <v>0</v>
      </c>
      <c r="J49" s="325"/>
      <c r="K49" s="325"/>
      <c r="L49" s="15" t="s">
        <v>29</v>
      </c>
      <c r="M49" s="177"/>
      <c r="N49" s="178"/>
      <c r="O49" s="178"/>
      <c r="P49" s="178"/>
      <c r="Q49" s="178"/>
      <c r="R49" s="178"/>
      <c r="S49" s="267"/>
      <c r="T49" s="367"/>
      <c r="U49" s="368"/>
      <c r="V49" s="368"/>
      <c r="W49" s="368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68"/>
      <c r="AM49" s="368"/>
      <c r="AN49" s="369"/>
      <c r="AO49" s="2"/>
      <c r="AP49" s="3"/>
    </row>
    <row r="50" spans="2:42" ht="13.5" customHeight="1">
      <c r="B50" s="2"/>
      <c r="C50" s="210" t="s">
        <v>178</v>
      </c>
      <c r="D50" s="227"/>
      <c r="E50" s="227"/>
      <c r="F50" s="227"/>
      <c r="G50" s="227"/>
      <c r="H50" s="228"/>
      <c r="I50" s="8" t="s">
        <v>33</v>
      </c>
      <c r="J50" s="319"/>
      <c r="K50" s="319"/>
      <c r="L50" s="319"/>
      <c r="M50" s="9" t="s">
        <v>34</v>
      </c>
      <c r="N50" s="319"/>
      <c r="O50" s="319"/>
      <c r="P50" s="319"/>
      <c r="Q50" s="319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1"/>
      <c r="AO50" s="2"/>
      <c r="AP50" s="3"/>
    </row>
    <row r="51" spans="2:42">
      <c r="B51" s="2"/>
      <c r="C51" s="327"/>
      <c r="D51" s="328"/>
      <c r="E51" s="328"/>
      <c r="F51" s="328"/>
      <c r="G51" s="328"/>
      <c r="H51" s="329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5"/>
      <c r="AO51" s="2"/>
      <c r="AP51" s="3"/>
    </row>
    <row r="52" spans="2:42">
      <c r="B52" s="2"/>
      <c r="C52" s="327"/>
      <c r="D52" s="328"/>
      <c r="E52" s="328"/>
      <c r="F52" s="328"/>
      <c r="G52" s="328"/>
      <c r="H52" s="329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5"/>
      <c r="AO52" s="2"/>
      <c r="AP52" s="3"/>
    </row>
    <row r="53" spans="2:42" ht="13.5" customHeight="1">
      <c r="B53" s="2"/>
      <c r="C53" s="327"/>
      <c r="D53" s="328"/>
      <c r="E53" s="328"/>
      <c r="F53" s="328"/>
      <c r="G53" s="328"/>
      <c r="H53" s="329"/>
      <c r="I53" s="330" t="s">
        <v>16</v>
      </c>
      <c r="J53" s="330"/>
      <c r="K53" s="330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0" t="s">
        <v>17</v>
      </c>
      <c r="Z53" s="330"/>
      <c r="AA53" s="330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8"/>
      <c r="AO53" s="2"/>
      <c r="AP53" s="3"/>
    </row>
    <row r="54" spans="2:42">
      <c r="B54" s="2"/>
      <c r="C54" s="327"/>
      <c r="D54" s="328"/>
      <c r="E54" s="328"/>
      <c r="F54" s="328"/>
      <c r="G54" s="328"/>
      <c r="H54" s="329"/>
      <c r="I54" s="330"/>
      <c r="J54" s="330"/>
      <c r="K54" s="330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0"/>
      <c r="Z54" s="330"/>
      <c r="AA54" s="330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8"/>
      <c r="AO54" s="2"/>
      <c r="AP54" s="3"/>
    </row>
    <row r="55" spans="2:42" ht="13.5" customHeight="1">
      <c r="B55" s="2"/>
      <c r="C55" s="327"/>
      <c r="D55" s="328"/>
      <c r="E55" s="328"/>
      <c r="F55" s="328"/>
      <c r="G55" s="328"/>
      <c r="H55" s="329"/>
      <c r="I55" s="281" t="s">
        <v>55</v>
      </c>
      <c r="J55" s="357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9"/>
      <c r="AC55" s="346" t="s">
        <v>19</v>
      </c>
      <c r="AD55" s="336"/>
      <c r="AE55" s="275"/>
      <c r="AF55" s="275"/>
      <c r="AG55" s="275"/>
      <c r="AH55" s="275"/>
      <c r="AI55" s="275"/>
      <c r="AJ55" s="275"/>
      <c r="AK55" s="275"/>
      <c r="AL55" s="275"/>
      <c r="AM55" s="275"/>
      <c r="AN55" s="276"/>
      <c r="AO55" s="2"/>
      <c r="AP55" s="3"/>
    </row>
    <row r="56" spans="2:42">
      <c r="B56" s="2"/>
      <c r="C56" s="229"/>
      <c r="D56" s="230"/>
      <c r="E56" s="230"/>
      <c r="F56" s="230"/>
      <c r="G56" s="230"/>
      <c r="H56" s="231"/>
      <c r="I56" s="283"/>
      <c r="J56" s="360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Z56" s="361"/>
      <c r="AA56" s="361"/>
      <c r="AB56" s="362"/>
      <c r="AC56" s="347"/>
      <c r="AD56" s="162"/>
      <c r="AE56" s="163"/>
      <c r="AF56" s="163"/>
      <c r="AG56" s="163"/>
      <c r="AH56" s="163"/>
      <c r="AI56" s="163"/>
      <c r="AJ56" s="163"/>
      <c r="AK56" s="163"/>
      <c r="AL56" s="163"/>
      <c r="AM56" s="163"/>
      <c r="AN56" s="164"/>
      <c r="AO56" s="2"/>
      <c r="AP56" s="3"/>
    </row>
    <row r="57" spans="2:42" ht="4.25" customHeight="1">
      <c r="B57" s="2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2"/>
      <c r="AP57" s="3"/>
    </row>
    <row r="58" spans="2:42">
      <c r="B58" s="2"/>
      <c r="C58" s="352" t="s">
        <v>157</v>
      </c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2"/>
      <c r="S58" s="352"/>
      <c r="T58" s="352"/>
      <c r="U58" s="352"/>
      <c r="V58" s="352"/>
      <c r="W58" s="352"/>
      <c r="X58" s="352"/>
      <c r="Y58" s="352"/>
      <c r="Z58" s="352"/>
      <c r="AA58" s="352"/>
      <c r="AB58" s="352"/>
      <c r="AC58" s="352"/>
      <c r="AD58" s="352"/>
      <c r="AE58" s="352"/>
      <c r="AF58" s="352"/>
      <c r="AG58" s="352"/>
      <c r="AH58" s="352"/>
      <c r="AI58" s="352"/>
      <c r="AJ58" s="352"/>
      <c r="AK58" s="352"/>
      <c r="AL58" s="352"/>
      <c r="AM58" s="352"/>
      <c r="AN58" s="352"/>
      <c r="AO58" s="2"/>
      <c r="AP58" s="3"/>
    </row>
    <row r="59" spans="2:42">
      <c r="B59" s="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349" t="s">
        <v>153</v>
      </c>
      <c r="AE59" s="349"/>
      <c r="AF59" s="356">
        <f>年</f>
        <v>0</v>
      </c>
      <c r="AG59" s="356"/>
      <c r="AH59" s="5" t="s">
        <v>37</v>
      </c>
      <c r="AI59" s="349">
        <f>月</f>
        <v>0</v>
      </c>
      <c r="AJ59" s="349"/>
      <c r="AK59" s="5" t="s">
        <v>36</v>
      </c>
      <c r="AL59" s="349">
        <f>日</f>
        <v>0</v>
      </c>
      <c r="AM59" s="349"/>
      <c r="AN59" s="5" t="s">
        <v>35</v>
      </c>
      <c r="AO59" s="2"/>
      <c r="AP59" s="3"/>
    </row>
    <row r="60" spans="2:42">
      <c r="B60" s="2"/>
      <c r="C60" s="355" t="s">
        <v>223</v>
      </c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  <c r="AB60" s="355"/>
      <c r="AC60" s="355"/>
      <c r="AD60" s="355"/>
      <c r="AE60" s="355"/>
      <c r="AF60" s="355"/>
      <c r="AG60" s="355"/>
      <c r="AH60" s="355"/>
      <c r="AI60" s="355"/>
      <c r="AJ60" s="355"/>
      <c r="AK60" s="355"/>
      <c r="AL60" s="355"/>
      <c r="AM60" s="355"/>
      <c r="AN60" s="355"/>
      <c r="AO60" s="2"/>
      <c r="AP60" s="3"/>
    </row>
    <row r="61" spans="2:42" ht="3.75" customHeight="1">
      <c r="B61" s="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2"/>
      <c r="AP61" s="3"/>
    </row>
    <row r="62" spans="2:42" ht="12.65" customHeight="1">
      <c r="B62" s="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349" t="s">
        <v>179</v>
      </c>
      <c r="O62" s="349"/>
      <c r="P62" s="349"/>
      <c r="Q62" s="349"/>
      <c r="R62" s="349"/>
      <c r="S62" s="349"/>
      <c r="T62" s="5"/>
      <c r="U62" s="355">
        <f>I9</f>
        <v>0</v>
      </c>
      <c r="V62" s="355"/>
      <c r="W62" s="355"/>
      <c r="X62" s="355"/>
      <c r="Y62" s="355"/>
      <c r="Z62" s="355"/>
      <c r="AA62" s="355"/>
      <c r="AB62" s="355"/>
      <c r="AC62" s="355"/>
      <c r="AD62" s="355"/>
      <c r="AE62" s="355"/>
      <c r="AF62" s="355"/>
      <c r="AG62" s="355"/>
      <c r="AH62" s="355"/>
      <c r="AI62" s="355"/>
      <c r="AJ62" s="355"/>
      <c r="AK62" s="5"/>
      <c r="AL62" s="5"/>
      <c r="AM62" s="5"/>
      <c r="AN62" s="5"/>
      <c r="AO62" s="2"/>
      <c r="AP62" s="3"/>
    </row>
    <row r="63" spans="2:42" ht="12.65" customHeight="1">
      <c r="B63" s="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349"/>
      <c r="O63" s="349"/>
      <c r="P63" s="349"/>
      <c r="Q63" s="349"/>
      <c r="R63" s="349"/>
      <c r="S63" s="349"/>
      <c r="T63" s="5"/>
      <c r="U63" s="363"/>
      <c r="V63" s="363"/>
      <c r="W63" s="363"/>
      <c r="X63" s="363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5"/>
      <c r="AL63" s="5"/>
      <c r="AM63" s="5"/>
      <c r="AN63" s="5"/>
      <c r="AO63" s="2"/>
      <c r="AP63" s="3"/>
    </row>
    <row r="64" spans="2:42">
      <c r="B64" s="2"/>
      <c r="N64" s="351" t="s">
        <v>40</v>
      </c>
      <c r="O64" s="351"/>
      <c r="P64" s="351"/>
      <c r="Q64" s="351"/>
      <c r="R64" s="351"/>
      <c r="S64" s="351"/>
      <c r="U64" s="348"/>
      <c r="V64" s="348"/>
      <c r="W64" s="348"/>
      <c r="X64" s="348"/>
      <c r="Y64" s="348"/>
      <c r="Z64" s="348"/>
      <c r="AA64" s="350" t="s">
        <v>39</v>
      </c>
      <c r="AB64" s="348"/>
      <c r="AC64" s="348"/>
      <c r="AD64" s="348"/>
      <c r="AE64" s="348"/>
      <c r="AF64" s="348"/>
      <c r="AG64" s="348"/>
      <c r="AH64" s="348"/>
      <c r="AI64" s="348"/>
      <c r="AJ64" s="348"/>
      <c r="AL64" s="349" t="s">
        <v>38</v>
      </c>
      <c r="AM64" s="349"/>
      <c r="AN64" s="349"/>
      <c r="AO64" s="2"/>
      <c r="AP64" s="3"/>
    </row>
    <row r="65" spans="2:42">
      <c r="B65" s="2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351"/>
      <c r="O65" s="351"/>
      <c r="P65" s="351"/>
      <c r="Q65" s="351"/>
      <c r="R65" s="351"/>
      <c r="S65" s="351"/>
      <c r="T65" s="10"/>
      <c r="U65" s="348"/>
      <c r="V65" s="348"/>
      <c r="W65" s="348"/>
      <c r="X65" s="348"/>
      <c r="Y65" s="348"/>
      <c r="Z65" s="348"/>
      <c r="AA65" s="350"/>
      <c r="AB65" s="348"/>
      <c r="AC65" s="348"/>
      <c r="AD65" s="348"/>
      <c r="AE65" s="348"/>
      <c r="AF65" s="348"/>
      <c r="AG65" s="348"/>
      <c r="AH65" s="348"/>
      <c r="AI65" s="348"/>
      <c r="AJ65" s="348"/>
      <c r="AK65" s="10"/>
      <c r="AL65" s="349"/>
      <c r="AM65" s="349"/>
      <c r="AN65" s="349"/>
      <c r="AO65" s="2"/>
      <c r="AP65" s="3"/>
    </row>
    <row r="66" spans="2:4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3"/>
    </row>
    <row r="67" spans="2:4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</sheetData>
  <sheetProtection algorithmName="SHA-512" hashValue="ZBuTcEtIId4NixeBGhspuzWcXIY3iLpTLJhNh51QcYfoPENr8CQXFV7S5s38uHbJp8KRAOvVBOv9QWVGvn0EzQ==" saltValue="Ocw2oQtGmghePKJ87jjUyA==" spinCount="100000" sheet="1" selectLockedCells="1"/>
  <mergeCells count="143">
    <mergeCell ref="C12:H12"/>
    <mergeCell ref="J12:AH12"/>
    <mergeCell ref="AJ12:AN12"/>
    <mergeCell ref="C13:H14"/>
    <mergeCell ref="I13:AI14"/>
    <mergeCell ref="AJ13:AK14"/>
    <mergeCell ref="AL13:AN14"/>
    <mergeCell ref="C7:AN8"/>
    <mergeCell ref="C10:H11"/>
    <mergeCell ref="I10:O11"/>
    <mergeCell ref="P10:U11"/>
    <mergeCell ref="V10:AB11"/>
    <mergeCell ref="AC10:AH11"/>
    <mergeCell ref="AI10:AN11"/>
    <mergeCell ref="C9:H9"/>
    <mergeCell ref="I9:AB9"/>
    <mergeCell ref="C18:F19"/>
    <mergeCell ref="G18:U19"/>
    <mergeCell ref="V18:Y19"/>
    <mergeCell ref="Z18:AN19"/>
    <mergeCell ref="C20:F20"/>
    <mergeCell ref="H20:T20"/>
    <mergeCell ref="V20:Y20"/>
    <mergeCell ref="AA20:AM20"/>
    <mergeCell ref="AJ15:AM16"/>
    <mergeCell ref="AN15:AN16"/>
    <mergeCell ref="C17:F17"/>
    <mergeCell ref="H17:T17"/>
    <mergeCell ref="V17:Y17"/>
    <mergeCell ref="AA17:AM17"/>
    <mergeCell ref="C15:H16"/>
    <mergeCell ref="I15:V16"/>
    <mergeCell ref="W15:Z16"/>
    <mergeCell ref="AA15:AD16"/>
    <mergeCell ref="AE15:AE16"/>
    <mergeCell ref="AF15:AI16"/>
    <mergeCell ref="AN23:AN25"/>
    <mergeCell ref="C24:F25"/>
    <mergeCell ref="G24:AB25"/>
    <mergeCell ref="C26:U26"/>
    <mergeCell ref="V26:AJ26"/>
    <mergeCell ref="AK26:AN26"/>
    <mergeCell ref="C21:F22"/>
    <mergeCell ref="G21:U22"/>
    <mergeCell ref="V21:Y22"/>
    <mergeCell ref="Z21:AN22"/>
    <mergeCell ref="C23:F23"/>
    <mergeCell ref="H23:AA23"/>
    <mergeCell ref="AC23:AF25"/>
    <mergeCell ref="AG23:AI25"/>
    <mergeCell ref="AJ23:AJ25"/>
    <mergeCell ref="AK23:AM25"/>
    <mergeCell ref="AN29:AN30"/>
    <mergeCell ref="C31:C34"/>
    <mergeCell ref="D31:F32"/>
    <mergeCell ref="G31:U32"/>
    <mergeCell ref="V31:AJ32"/>
    <mergeCell ref="AK31:AM32"/>
    <mergeCell ref="AN31:AN32"/>
    <mergeCell ref="D33:F34"/>
    <mergeCell ref="G33:U34"/>
    <mergeCell ref="V33:AJ34"/>
    <mergeCell ref="C27:C30"/>
    <mergeCell ref="D27:F28"/>
    <mergeCell ref="G27:U28"/>
    <mergeCell ref="V27:AJ28"/>
    <mergeCell ref="AK27:AM28"/>
    <mergeCell ref="AN27:AN28"/>
    <mergeCell ref="D29:F30"/>
    <mergeCell ref="G29:U30"/>
    <mergeCell ref="V29:AJ30"/>
    <mergeCell ref="AK29:AM30"/>
    <mergeCell ref="AK33:AM34"/>
    <mergeCell ref="AN33:AN34"/>
    <mergeCell ref="C35:C38"/>
    <mergeCell ref="D35:F36"/>
    <mergeCell ref="G35:U36"/>
    <mergeCell ref="V35:AJ36"/>
    <mergeCell ref="AK35:AM36"/>
    <mergeCell ref="AN35:AN36"/>
    <mergeCell ref="D37:F38"/>
    <mergeCell ref="G37:U38"/>
    <mergeCell ref="V37:AJ38"/>
    <mergeCell ref="AK37:AM38"/>
    <mergeCell ref="AN37:AN38"/>
    <mergeCell ref="C39:C42"/>
    <mergeCell ref="D39:F40"/>
    <mergeCell ref="G39:U40"/>
    <mergeCell ref="V39:AJ40"/>
    <mergeCell ref="AK39:AM40"/>
    <mergeCell ref="AN39:AN40"/>
    <mergeCell ref="D41:F42"/>
    <mergeCell ref="G41:U42"/>
    <mergeCell ref="V41:AJ42"/>
    <mergeCell ref="AK41:AM42"/>
    <mergeCell ref="AN41:AN42"/>
    <mergeCell ref="C43:D46"/>
    <mergeCell ref="E43:AN44"/>
    <mergeCell ref="E45:G46"/>
    <mergeCell ref="H45:V46"/>
    <mergeCell ref="W45:Y46"/>
    <mergeCell ref="Z45:AF46"/>
    <mergeCell ref="AG45:AI46"/>
    <mergeCell ref="AJ45:AN46"/>
    <mergeCell ref="C47:E49"/>
    <mergeCell ref="F47:L47"/>
    <mergeCell ref="M47:S47"/>
    <mergeCell ref="T47:AN47"/>
    <mergeCell ref="F48:H48"/>
    <mergeCell ref="I48:K48"/>
    <mergeCell ref="M48:N49"/>
    <mergeCell ref="O48:P49"/>
    <mergeCell ref="I53:K54"/>
    <mergeCell ref="L53:X54"/>
    <mergeCell ref="Y53:AA54"/>
    <mergeCell ref="AB53:AN54"/>
    <mergeCell ref="Q48:R49"/>
    <mergeCell ref="S48:S49"/>
    <mergeCell ref="T48:AN49"/>
    <mergeCell ref="F49:H49"/>
    <mergeCell ref="I49:K49"/>
    <mergeCell ref="J50:L50"/>
    <mergeCell ref="N50:Q50"/>
    <mergeCell ref="R50:AN50"/>
    <mergeCell ref="I51:AN52"/>
    <mergeCell ref="C50:H56"/>
    <mergeCell ref="C60:AN60"/>
    <mergeCell ref="N64:S65"/>
    <mergeCell ref="U64:Z65"/>
    <mergeCell ref="AA64:AA65"/>
    <mergeCell ref="AB64:AJ65"/>
    <mergeCell ref="AL64:AN65"/>
    <mergeCell ref="AD55:AN56"/>
    <mergeCell ref="C58:AN58"/>
    <mergeCell ref="AD59:AE59"/>
    <mergeCell ref="AF59:AG59"/>
    <mergeCell ref="AI59:AJ59"/>
    <mergeCell ref="AL59:AM59"/>
    <mergeCell ref="J55:AB56"/>
    <mergeCell ref="I55:I56"/>
    <mergeCell ref="AC55:AC56"/>
    <mergeCell ref="N62:S63"/>
    <mergeCell ref="U62:AJ63"/>
  </mergeCells>
  <phoneticPr fontId="45"/>
  <conditionalFormatting sqref="I9:AB9 J50:L50 N50:Q50 I51:AN52 L53:X54 AB53:AN54 J55:AB56 AD55:AN56 U64:Z65 AB64:AJ65">
    <cfRule type="containsBlanks" dxfId="25" priority="2">
      <formula>LEN(TRIM(I9))=0</formula>
    </cfRule>
  </conditionalFormatting>
  <conditionalFormatting sqref="AJ15:AM16">
    <cfRule type="expression" dxfId="24" priority="12">
      <formula>$AJ$15&gt;20</formula>
    </cfRule>
  </conditionalFormatting>
  <dataValidations count="8">
    <dataValidation imeMode="on" operator="greaterThanOrEqual" allowBlank="1" showInputMessage="1" showErrorMessage="1" sqref="AF59:AG59" xr:uid="{2ACCA13B-CBE8-43DB-819A-4C83382B5E48}"/>
    <dataValidation operator="equal" allowBlank="1" showInputMessage="1" showErrorMessage="1" sqref="N50:Q50" xr:uid="{CE13B269-B813-4BC1-A92D-93F84254A239}"/>
    <dataValidation imeMode="on" operator="equal" allowBlank="1" showInputMessage="1" showErrorMessage="1" sqref="J50:L50" xr:uid="{3D73CF0B-742C-431D-9C00-A65411E86249}"/>
    <dataValidation type="whole" operator="greaterThanOrEqual" allowBlank="1" showInputMessage="1" showErrorMessage="1" sqref="AK27:AM28 AK31:AM32 AK35:AM36 AK39:AM40 I48:K49 M48:N49 Q48:R49 AL59:AM59 AI59:AJ59" xr:uid="{20BC5E6D-253B-42AC-975D-0BD99BBA8FBA}">
      <formula1>0</formula1>
    </dataValidation>
    <dataValidation type="whole" allowBlank="1" showInputMessage="1" showErrorMessage="1" sqref="AK41:AM42 AK29:AM30 AK33:AM34 AK37:AM38" xr:uid="{F4AC0A88-74E7-4060-A091-408EAE85A4B6}">
      <formula1>0</formula1>
      <formula2>60</formula2>
    </dataValidation>
    <dataValidation type="whole" allowBlank="1" showInputMessage="1" showErrorMessage="1" sqref="AJ15:AM16" xr:uid="{6617319E-7FDE-4132-9725-1CE9B8B568D1}">
      <formula1>0</formula1>
      <formula2>30</formula2>
    </dataValidation>
    <dataValidation type="whole" allowBlank="1" showInputMessage="1" showErrorMessage="1" sqref="AA15:AD16" xr:uid="{D367B3B2-C68B-42EA-B30D-03E6F1A9D34C}">
      <formula1>0</formula1>
      <formula2>300</formula2>
    </dataValidation>
    <dataValidation imeMode="hiragana" allowBlank="1" showInputMessage="1" showErrorMessage="1" sqref="H23:AA23 H17:T17 AA17:AM17 AA20:AM20 H20:T20 J12:AH12" xr:uid="{3F42979B-3C61-4534-8071-45610C177ED3}"/>
  </dataValidations>
  <pageMargins left="0.70866141732283472" right="0.51181102362204722" top="0.35433070866141736" bottom="0.35433070866141736" header="0.31496062992125984" footer="0.31496062992125984"/>
  <pageSetup paperSize="9" scale="105" orientation="portrait" r:id="rId1"/>
  <colBreaks count="1" manualBreakCount="1">
    <brk id="40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3189-C80C-4127-A414-D858ABA7C074}">
  <sheetPr>
    <tabColor rgb="FFFF99CC"/>
  </sheetPr>
  <dimension ref="B1:BA67"/>
  <sheetViews>
    <sheetView showGridLines="0" showRowColHeaders="0" topLeftCell="A43" zoomScale="110" zoomScaleNormal="110" workbookViewId="0">
      <selection activeCell="U64" sqref="U64:Z65"/>
    </sheetView>
  </sheetViews>
  <sheetFormatPr defaultColWidth="7.1796875" defaultRowHeight="13"/>
  <cols>
    <col min="1" max="42" width="2.1796875" style="1" customWidth="1"/>
    <col min="43" max="43" width="2.1796875" style="1" hidden="1" customWidth="1"/>
    <col min="44" max="46" width="2.1796875" style="1" customWidth="1"/>
    <col min="47" max="47" width="4.6328125" style="1" customWidth="1"/>
    <col min="48" max="52" width="4.6328125" style="1" hidden="1" customWidth="1"/>
    <col min="53" max="56" width="4.6328125" style="1" customWidth="1"/>
    <col min="57" max="255" width="2.1796875" style="1" customWidth="1"/>
    <col min="256" max="16384" width="7.1796875" style="1"/>
  </cols>
  <sheetData>
    <row r="1" spans="2:53" ht="13.5" thickBot="1"/>
    <row r="2" spans="2:53" ht="7.5" customHeight="1"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1"/>
      <c r="AO2" s="98"/>
    </row>
    <row r="3" spans="2:53">
      <c r="C3" s="20"/>
      <c r="D3" s="16"/>
      <c r="E3" s="17" t="s">
        <v>181</v>
      </c>
      <c r="Q3" s="84"/>
      <c r="AB3" s="106"/>
      <c r="AC3" s="84"/>
      <c r="AM3" s="98"/>
      <c r="AN3" s="102"/>
      <c r="AO3" s="98"/>
    </row>
    <row r="4" spans="2:53" ht="7.5" customHeight="1" thickBot="1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4"/>
      <c r="AO4" s="98"/>
    </row>
    <row r="6" spans="2:5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53">
      <c r="B7" s="2"/>
      <c r="C7" s="387" t="s">
        <v>225</v>
      </c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2"/>
      <c r="AP7" s="3"/>
    </row>
    <row r="8" spans="2:53" ht="54.65" customHeight="1">
      <c r="B8" s="2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2"/>
      <c r="AP8" s="3"/>
    </row>
    <row r="9" spans="2:53" ht="25.75" customHeight="1">
      <c r="B9" s="2"/>
      <c r="C9" s="390" t="s">
        <v>180</v>
      </c>
      <c r="D9" s="390"/>
      <c r="E9" s="390"/>
      <c r="F9" s="390"/>
      <c r="G9" s="390"/>
      <c r="H9" s="390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2"/>
      <c r="AP9" s="3"/>
    </row>
    <row r="10" spans="2:53">
      <c r="B10" s="2"/>
      <c r="C10" s="155" t="s">
        <v>0</v>
      </c>
      <c r="D10" s="156"/>
      <c r="E10" s="156"/>
      <c r="F10" s="156"/>
      <c r="G10" s="156"/>
      <c r="H10" s="156"/>
      <c r="I10" s="382" t="str">
        <f>部門</f>
        <v>（選択してください）</v>
      </c>
      <c r="J10" s="172"/>
      <c r="K10" s="172"/>
      <c r="L10" s="172"/>
      <c r="M10" s="172"/>
      <c r="N10" s="172"/>
      <c r="O10" s="248"/>
      <c r="P10" s="210" t="s">
        <v>177</v>
      </c>
      <c r="Q10" s="190"/>
      <c r="R10" s="190"/>
      <c r="S10" s="190"/>
      <c r="T10" s="190"/>
      <c r="U10" s="191"/>
      <c r="V10" s="382" t="str">
        <f>形態</f>
        <v>（選択してください）</v>
      </c>
      <c r="W10" s="172"/>
      <c r="X10" s="172"/>
      <c r="Y10" s="172"/>
      <c r="Z10" s="172"/>
      <c r="AA10" s="172"/>
      <c r="AB10" s="248"/>
      <c r="AC10" s="189" t="s">
        <v>24</v>
      </c>
      <c r="AD10" s="190"/>
      <c r="AE10" s="190"/>
      <c r="AF10" s="190"/>
      <c r="AG10" s="190"/>
      <c r="AH10" s="191"/>
      <c r="AI10" s="382" t="str">
        <f>県名</f>
        <v>（選択してください）</v>
      </c>
      <c r="AJ10" s="172"/>
      <c r="AK10" s="172"/>
      <c r="AL10" s="172"/>
      <c r="AM10" s="172"/>
      <c r="AN10" s="248"/>
      <c r="AO10" s="2"/>
      <c r="AP10" s="3"/>
      <c r="AV10" s="83" t="s">
        <v>47</v>
      </c>
      <c r="AW10" s="83" t="s">
        <v>152</v>
      </c>
      <c r="AX10" s="83" t="s">
        <v>174</v>
      </c>
      <c r="AY10" s="83" t="s">
        <v>46</v>
      </c>
      <c r="AZ10" s="83"/>
      <c r="BA10" s="83"/>
    </row>
    <row r="11" spans="2:53">
      <c r="B11" s="2"/>
      <c r="C11" s="157"/>
      <c r="D11" s="158"/>
      <c r="E11" s="158"/>
      <c r="F11" s="158"/>
      <c r="G11" s="158"/>
      <c r="H11" s="158"/>
      <c r="I11" s="383"/>
      <c r="J11" s="178"/>
      <c r="K11" s="178"/>
      <c r="L11" s="178"/>
      <c r="M11" s="178"/>
      <c r="N11" s="178"/>
      <c r="O11" s="267"/>
      <c r="P11" s="192"/>
      <c r="Q11" s="193"/>
      <c r="R11" s="193"/>
      <c r="S11" s="193"/>
      <c r="T11" s="193"/>
      <c r="U11" s="194"/>
      <c r="V11" s="383"/>
      <c r="W11" s="178"/>
      <c r="X11" s="178"/>
      <c r="Y11" s="178"/>
      <c r="Z11" s="178"/>
      <c r="AA11" s="178"/>
      <c r="AB11" s="267"/>
      <c r="AC11" s="192"/>
      <c r="AD11" s="193"/>
      <c r="AE11" s="193"/>
      <c r="AF11" s="193"/>
      <c r="AG11" s="193"/>
      <c r="AH11" s="194"/>
      <c r="AI11" s="383"/>
      <c r="AJ11" s="178"/>
      <c r="AK11" s="178"/>
      <c r="AL11" s="178"/>
      <c r="AM11" s="178"/>
      <c r="AN11" s="267"/>
      <c r="AO11" s="2"/>
      <c r="AP11" s="3"/>
      <c r="AV11" s="83" t="s">
        <v>47</v>
      </c>
      <c r="AW11" s="83" t="s">
        <v>48</v>
      </c>
      <c r="AX11" s="83" t="s">
        <v>49</v>
      </c>
      <c r="BA11" s="83"/>
    </row>
    <row r="12" spans="2:53">
      <c r="B12" s="2"/>
      <c r="C12" s="169" t="s">
        <v>1</v>
      </c>
      <c r="D12" s="170"/>
      <c r="E12" s="170"/>
      <c r="F12" s="170"/>
      <c r="G12" s="170"/>
      <c r="H12" s="170"/>
      <c r="I12" s="6" t="s">
        <v>21</v>
      </c>
      <c r="J12" s="289">
        <f>団体名よみ</f>
        <v>0</v>
      </c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7" t="s">
        <v>22</v>
      </c>
      <c r="AJ12" s="206" t="s">
        <v>2</v>
      </c>
      <c r="AK12" s="207"/>
      <c r="AL12" s="207"/>
      <c r="AM12" s="207"/>
      <c r="AN12" s="208"/>
      <c r="AO12" s="2"/>
      <c r="AP12" s="3"/>
      <c r="AV12" s="83" t="s">
        <v>47</v>
      </c>
      <c r="AW12" s="83" t="s">
        <v>161</v>
      </c>
      <c r="AX12" s="83" t="s">
        <v>162</v>
      </c>
      <c r="AY12" s="83" t="s">
        <v>163</v>
      </c>
      <c r="AZ12" s="83" t="s">
        <v>164</v>
      </c>
      <c r="BA12" s="83"/>
    </row>
    <row r="13" spans="2:53" ht="13.5" customHeight="1">
      <c r="B13" s="2"/>
      <c r="C13" s="165" t="s">
        <v>50</v>
      </c>
      <c r="D13" s="166"/>
      <c r="E13" s="166"/>
      <c r="F13" s="166"/>
      <c r="G13" s="166"/>
      <c r="H13" s="166"/>
      <c r="I13" s="384">
        <f>団体名</f>
        <v>0</v>
      </c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5"/>
      <c r="AJ13" s="195" t="s">
        <v>3</v>
      </c>
      <c r="AK13" s="196"/>
      <c r="AL13" s="202"/>
      <c r="AM13" s="202"/>
      <c r="AN13" s="203"/>
      <c r="AO13" s="2"/>
      <c r="AP13" s="3"/>
      <c r="AV13" s="83"/>
      <c r="AW13" s="83"/>
      <c r="AX13" s="83"/>
      <c r="AY13" s="83"/>
      <c r="AZ13" s="83"/>
      <c r="BA13" s="83"/>
    </row>
    <row r="14" spans="2:53">
      <c r="B14" s="2"/>
      <c r="C14" s="167"/>
      <c r="D14" s="168"/>
      <c r="E14" s="168"/>
      <c r="F14" s="168"/>
      <c r="G14" s="168"/>
      <c r="H14" s="168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5"/>
      <c r="AJ14" s="197"/>
      <c r="AK14" s="198"/>
      <c r="AL14" s="204"/>
      <c r="AM14" s="204"/>
      <c r="AN14" s="205"/>
      <c r="AO14" s="2"/>
      <c r="AP14" s="3"/>
      <c r="AV14" s="83" t="s">
        <v>145</v>
      </c>
      <c r="AW14" s="83" t="s">
        <v>146</v>
      </c>
    </row>
    <row r="15" spans="2:53" ht="13.5" customHeight="1">
      <c r="B15" s="2"/>
      <c r="C15" s="210" t="s">
        <v>4</v>
      </c>
      <c r="D15" s="227"/>
      <c r="E15" s="227"/>
      <c r="F15" s="227"/>
      <c r="G15" s="227"/>
      <c r="H15" s="228"/>
      <c r="I15" s="382">
        <f>指導者</f>
        <v>0</v>
      </c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248"/>
      <c r="W15" s="219" t="s">
        <v>211</v>
      </c>
      <c r="X15" s="220"/>
      <c r="Y15" s="220"/>
      <c r="Z15" s="221"/>
      <c r="AA15" s="217">
        <f>参加人員</f>
        <v>0</v>
      </c>
      <c r="AB15" s="190"/>
      <c r="AC15" s="190"/>
      <c r="AD15" s="190"/>
      <c r="AE15" s="225" t="s">
        <v>23</v>
      </c>
      <c r="AF15" s="211" t="s">
        <v>5</v>
      </c>
      <c r="AG15" s="212"/>
      <c r="AH15" s="212"/>
      <c r="AI15" s="213"/>
      <c r="AJ15" s="217">
        <f>補助員</f>
        <v>0</v>
      </c>
      <c r="AK15" s="190"/>
      <c r="AL15" s="190"/>
      <c r="AM15" s="190"/>
      <c r="AN15" s="225" t="s">
        <v>23</v>
      </c>
      <c r="AO15" s="2"/>
      <c r="AP15" s="3"/>
      <c r="AV15" s="82">
        <f>'イ．参加者名簿'!U17</f>
        <v>0</v>
      </c>
      <c r="AW15" s="82">
        <f>'イ．参加者名簿'!Z17</f>
        <v>0</v>
      </c>
    </row>
    <row r="16" spans="2:53">
      <c r="B16" s="2"/>
      <c r="C16" s="229"/>
      <c r="D16" s="230"/>
      <c r="E16" s="230"/>
      <c r="F16" s="230"/>
      <c r="G16" s="230"/>
      <c r="H16" s="231"/>
      <c r="I16" s="383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267"/>
      <c r="W16" s="222"/>
      <c r="X16" s="223"/>
      <c r="Y16" s="223"/>
      <c r="Z16" s="224"/>
      <c r="AA16" s="218"/>
      <c r="AB16" s="193"/>
      <c r="AC16" s="193"/>
      <c r="AD16" s="193"/>
      <c r="AE16" s="226"/>
      <c r="AF16" s="214"/>
      <c r="AG16" s="215"/>
      <c r="AH16" s="215"/>
      <c r="AI16" s="216"/>
      <c r="AJ16" s="218"/>
      <c r="AK16" s="193"/>
      <c r="AL16" s="193"/>
      <c r="AM16" s="193"/>
      <c r="AN16" s="226"/>
      <c r="AO16" s="2"/>
      <c r="AP16" s="3"/>
      <c r="AQ16" s="4"/>
    </row>
    <row r="17" spans="2:48" ht="13.5" customHeight="1">
      <c r="B17" s="2"/>
      <c r="C17" s="171" t="s">
        <v>1</v>
      </c>
      <c r="D17" s="172"/>
      <c r="E17" s="172"/>
      <c r="F17" s="173"/>
      <c r="G17" s="6" t="s">
        <v>21</v>
      </c>
      <c r="H17" s="289">
        <f>指揮者よみ</f>
        <v>0</v>
      </c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11" t="s">
        <v>22</v>
      </c>
      <c r="V17" s="171" t="s">
        <v>1</v>
      </c>
      <c r="W17" s="172"/>
      <c r="X17" s="172"/>
      <c r="Y17" s="173"/>
      <c r="Z17" s="6" t="s">
        <v>21</v>
      </c>
      <c r="AA17" s="289">
        <f>副指揮者よみ</f>
        <v>0</v>
      </c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7" t="s">
        <v>22</v>
      </c>
      <c r="AO17" s="2"/>
      <c r="AP17" s="3"/>
    </row>
    <row r="18" spans="2:48" ht="13.5" customHeight="1">
      <c r="B18" s="2"/>
      <c r="C18" s="174" t="s">
        <v>6</v>
      </c>
      <c r="D18" s="175"/>
      <c r="E18" s="175"/>
      <c r="F18" s="176"/>
      <c r="G18" s="378">
        <f>指揮者</f>
        <v>0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174" t="s">
        <v>43</v>
      </c>
      <c r="W18" s="175"/>
      <c r="X18" s="175"/>
      <c r="Y18" s="176"/>
      <c r="Z18" s="378">
        <f>副指揮者</f>
        <v>0</v>
      </c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379"/>
      <c r="AO18" s="2"/>
      <c r="AP18" s="3"/>
    </row>
    <row r="19" spans="2:48">
      <c r="B19" s="2"/>
      <c r="C19" s="177"/>
      <c r="D19" s="178"/>
      <c r="E19" s="178"/>
      <c r="F19" s="179"/>
      <c r="G19" s="380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177"/>
      <c r="W19" s="178"/>
      <c r="X19" s="178"/>
      <c r="Y19" s="179"/>
      <c r="Z19" s="380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381"/>
      <c r="AO19" s="2"/>
      <c r="AP19" s="3"/>
      <c r="AQ19" s="4"/>
    </row>
    <row r="20" spans="2:48" ht="13.5" customHeight="1">
      <c r="B20" s="2"/>
      <c r="C20" s="171" t="s">
        <v>1</v>
      </c>
      <c r="D20" s="172"/>
      <c r="E20" s="172"/>
      <c r="F20" s="173"/>
      <c r="G20" s="6" t="s">
        <v>21</v>
      </c>
      <c r="H20" s="289">
        <f>ＤＭよみ</f>
        <v>0</v>
      </c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11" t="s">
        <v>22</v>
      </c>
      <c r="V20" s="171" t="s">
        <v>1</v>
      </c>
      <c r="W20" s="172"/>
      <c r="X20" s="172"/>
      <c r="Y20" s="173"/>
      <c r="Z20" s="6" t="s">
        <v>21</v>
      </c>
      <c r="AA20" s="289">
        <f>ＳＤＭよみ</f>
        <v>0</v>
      </c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7" t="s">
        <v>22</v>
      </c>
      <c r="AO20" s="2"/>
      <c r="AP20" s="3"/>
    </row>
    <row r="21" spans="2:48" ht="13.5" customHeight="1">
      <c r="B21" s="2"/>
      <c r="C21" s="174" t="s">
        <v>44</v>
      </c>
      <c r="D21" s="175"/>
      <c r="E21" s="175"/>
      <c r="F21" s="176"/>
      <c r="G21" s="378">
        <f>ＤＭ</f>
        <v>0</v>
      </c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174" t="s">
        <v>45</v>
      </c>
      <c r="W21" s="175"/>
      <c r="X21" s="175"/>
      <c r="Y21" s="176"/>
      <c r="Z21" s="378">
        <f>ＳＤＭ</f>
        <v>0</v>
      </c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379"/>
      <c r="AO21" s="2"/>
      <c r="AP21" s="3"/>
    </row>
    <row r="22" spans="2:48">
      <c r="B22" s="2"/>
      <c r="C22" s="177"/>
      <c r="D22" s="178"/>
      <c r="E22" s="178"/>
      <c r="F22" s="179"/>
      <c r="G22" s="380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177"/>
      <c r="W22" s="178"/>
      <c r="X22" s="178"/>
      <c r="Y22" s="179"/>
      <c r="Z22" s="380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381"/>
      <c r="AO22" s="2"/>
      <c r="AP22" s="3"/>
      <c r="AQ22" s="4"/>
    </row>
    <row r="23" spans="2:48" ht="13.5" customHeight="1">
      <c r="B23" s="2"/>
      <c r="C23" s="171" t="s">
        <v>1</v>
      </c>
      <c r="D23" s="172"/>
      <c r="E23" s="172"/>
      <c r="F23" s="173"/>
      <c r="G23" s="6" t="s">
        <v>21</v>
      </c>
      <c r="H23" s="172">
        <f>タイトルよみ</f>
        <v>0</v>
      </c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7" t="s">
        <v>22</v>
      </c>
      <c r="AC23" s="232" t="s">
        <v>7</v>
      </c>
      <c r="AD23" s="233"/>
      <c r="AE23" s="233"/>
      <c r="AF23" s="234"/>
      <c r="AG23" s="268">
        <f>分計</f>
        <v>0</v>
      </c>
      <c r="AH23" s="269"/>
      <c r="AI23" s="269"/>
      <c r="AJ23" s="172" t="s">
        <v>25</v>
      </c>
      <c r="AK23" s="269">
        <f>秒計</f>
        <v>0</v>
      </c>
      <c r="AL23" s="269"/>
      <c r="AM23" s="269"/>
      <c r="AN23" s="248" t="s">
        <v>26</v>
      </c>
      <c r="AO23" s="2"/>
      <c r="AP23" s="3"/>
      <c r="AV23" s="13">
        <f>AK27+AK31+AK35+AK39</f>
        <v>0</v>
      </c>
    </row>
    <row r="24" spans="2:48" ht="13.5" customHeight="1">
      <c r="B24" s="2"/>
      <c r="C24" s="235" t="s">
        <v>8</v>
      </c>
      <c r="D24" s="241"/>
      <c r="E24" s="241"/>
      <c r="F24" s="242"/>
      <c r="G24" s="378">
        <f>タイトル</f>
        <v>0</v>
      </c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379"/>
      <c r="AC24" s="235"/>
      <c r="AD24" s="236"/>
      <c r="AE24" s="236"/>
      <c r="AF24" s="237"/>
      <c r="AG24" s="270"/>
      <c r="AH24" s="271"/>
      <c r="AI24" s="271"/>
      <c r="AJ24" s="175"/>
      <c r="AK24" s="271"/>
      <c r="AL24" s="271"/>
      <c r="AM24" s="271"/>
      <c r="AN24" s="252"/>
      <c r="AO24" s="2"/>
      <c r="AP24" s="3"/>
      <c r="AV24" s="12">
        <f>AK29+AK33+AK37+AK41</f>
        <v>0</v>
      </c>
    </row>
    <row r="25" spans="2:48">
      <c r="B25" s="2"/>
      <c r="C25" s="243"/>
      <c r="D25" s="244"/>
      <c r="E25" s="244"/>
      <c r="F25" s="245"/>
      <c r="G25" s="380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381"/>
      <c r="AC25" s="238"/>
      <c r="AD25" s="239"/>
      <c r="AE25" s="239"/>
      <c r="AF25" s="240"/>
      <c r="AG25" s="272"/>
      <c r="AH25" s="273"/>
      <c r="AI25" s="273"/>
      <c r="AJ25" s="178"/>
      <c r="AK25" s="273"/>
      <c r="AL25" s="273"/>
      <c r="AM25" s="273"/>
      <c r="AN25" s="267"/>
      <c r="AO25" s="2"/>
      <c r="AP25" s="3"/>
    </row>
    <row r="26" spans="2:48" ht="13.5" customHeight="1">
      <c r="B26" s="2"/>
      <c r="C26" s="246" t="s">
        <v>9</v>
      </c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7" t="s">
        <v>10</v>
      </c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 t="s">
        <v>11</v>
      </c>
      <c r="AL26" s="247"/>
      <c r="AM26" s="247"/>
      <c r="AN26" s="247"/>
      <c r="AO26" s="2"/>
      <c r="AP26" s="3"/>
    </row>
    <row r="27" spans="2:48" ht="13.5" customHeight="1">
      <c r="B27" s="2"/>
      <c r="C27" s="261">
        <v>1</v>
      </c>
      <c r="D27" s="171" t="s">
        <v>27</v>
      </c>
      <c r="E27" s="172"/>
      <c r="F27" s="248"/>
      <c r="G27" s="171">
        <f>邦文1</f>
        <v>0</v>
      </c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248"/>
      <c r="V27" s="171">
        <f>作編曲1</f>
        <v>0</v>
      </c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248"/>
      <c r="AK27" s="375">
        <f>分1</f>
        <v>0</v>
      </c>
      <c r="AL27" s="269"/>
      <c r="AM27" s="269"/>
      <c r="AN27" s="248" t="s">
        <v>25</v>
      </c>
      <c r="AO27" s="2"/>
      <c r="AP27" s="3"/>
    </row>
    <row r="28" spans="2:48">
      <c r="B28" s="2"/>
      <c r="C28" s="262"/>
      <c r="D28" s="249"/>
      <c r="E28" s="250"/>
      <c r="F28" s="251"/>
      <c r="G28" s="249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1"/>
      <c r="V28" s="249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1"/>
      <c r="AK28" s="376"/>
      <c r="AL28" s="271"/>
      <c r="AM28" s="271"/>
      <c r="AN28" s="252"/>
      <c r="AO28" s="2"/>
      <c r="AP28" s="3"/>
    </row>
    <row r="29" spans="2:48" ht="13.5" customHeight="1">
      <c r="B29" s="2"/>
      <c r="C29" s="262"/>
      <c r="D29" s="264" t="s">
        <v>28</v>
      </c>
      <c r="E29" s="265"/>
      <c r="F29" s="266"/>
      <c r="G29" s="264">
        <f>spell1</f>
        <v>0</v>
      </c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6"/>
      <c r="V29" s="264">
        <f>comp1</f>
        <v>0</v>
      </c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6"/>
      <c r="AK29" s="376">
        <f>秒1</f>
        <v>0</v>
      </c>
      <c r="AL29" s="271"/>
      <c r="AM29" s="271"/>
      <c r="AN29" s="252" t="s">
        <v>26</v>
      </c>
      <c r="AO29" s="2"/>
      <c r="AP29" s="3"/>
    </row>
    <row r="30" spans="2:48" ht="13.5" customHeight="1">
      <c r="B30" s="2"/>
      <c r="C30" s="263"/>
      <c r="D30" s="177"/>
      <c r="E30" s="178"/>
      <c r="F30" s="267"/>
      <c r="G30" s="177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267"/>
      <c r="V30" s="177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267"/>
      <c r="AK30" s="377"/>
      <c r="AL30" s="273"/>
      <c r="AM30" s="273"/>
      <c r="AN30" s="267"/>
      <c r="AO30" s="2"/>
      <c r="AP30" s="3"/>
    </row>
    <row r="31" spans="2:48" ht="13.5" customHeight="1">
      <c r="B31" s="2"/>
      <c r="C31" s="261">
        <v>2</v>
      </c>
      <c r="D31" s="171" t="s">
        <v>27</v>
      </c>
      <c r="E31" s="172"/>
      <c r="F31" s="248"/>
      <c r="G31" s="171">
        <f>邦文2</f>
        <v>0</v>
      </c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248"/>
      <c r="V31" s="171">
        <f>作編曲2</f>
        <v>0</v>
      </c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248"/>
      <c r="AK31" s="375">
        <f>分2</f>
        <v>0</v>
      </c>
      <c r="AL31" s="269"/>
      <c r="AM31" s="269"/>
      <c r="AN31" s="248" t="s">
        <v>25</v>
      </c>
      <c r="AO31" s="2"/>
      <c r="AP31" s="3"/>
    </row>
    <row r="32" spans="2:48">
      <c r="B32" s="2"/>
      <c r="C32" s="262"/>
      <c r="D32" s="249"/>
      <c r="E32" s="250"/>
      <c r="F32" s="251"/>
      <c r="G32" s="249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1"/>
      <c r="V32" s="249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1"/>
      <c r="AK32" s="376"/>
      <c r="AL32" s="271"/>
      <c r="AM32" s="271"/>
      <c r="AN32" s="252"/>
      <c r="AO32" s="2"/>
      <c r="AP32" s="3"/>
    </row>
    <row r="33" spans="2:51" ht="13.5" customHeight="1">
      <c r="B33" s="2"/>
      <c r="C33" s="262"/>
      <c r="D33" s="264" t="s">
        <v>28</v>
      </c>
      <c r="E33" s="265"/>
      <c r="F33" s="266"/>
      <c r="G33" s="264">
        <f>spell2</f>
        <v>0</v>
      </c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6"/>
      <c r="V33" s="264">
        <f>comp2</f>
        <v>0</v>
      </c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6"/>
      <c r="AK33" s="376">
        <f>秒2</f>
        <v>0</v>
      </c>
      <c r="AL33" s="271"/>
      <c r="AM33" s="271"/>
      <c r="AN33" s="252" t="s">
        <v>26</v>
      </c>
      <c r="AO33" s="2"/>
      <c r="AP33" s="3"/>
    </row>
    <row r="34" spans="2:51" ht="13.5" customHeight="1">
      <c r="B34" s="2"/>
      <c r="C34" s="263"/>
      <c r="D34" s="177"/>
      <c r="E34" s="178"/>
      <c r="F34" s="267"/>
      <c r="G34" s="177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267"/>
      <c r="V34" s="177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267"/>
      <c r="AK34" s="377"/>
      <c r="AL34" s="273"/>
      <c r="AM34" s="273"/>
      <c r="AN34" s="267"/>
      <c r="AO34" s="2"/>
      <c r="AP34" s="3"/>
    </row>
    <row r="35" spans="2:51" ht="13.5" customHeight="1">
      <c r="B35" s="2"/>
      <c r="C35" s="261">
        <v>3</v>
      </c>
      <c r="D35" s="171" t="s">
        <v>27</v>
      </c>
      <c r="E35" s="172"/>
      <c r="F35" s="248"/>
      <c r="G35" s="171">
        <f>邦文3</f>
        <v>0</v>
      </c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248"/>
      <c r="V35" s="171">
        <f>作編曲3</f>
        <v>0</v>
      </c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248"/>
      <c r="AK35" s="375">
        <f>分3</f>
        <v>0</v>
      </c>
      <c r="AL35" s="269"/>
      <c r="AM35" s="269"/>
      <c r="AN35" s="248" t="s">
        <v>25</v>
      </c>
      <c r="AO35" s="2"/>
      <c r="AP35" s="3"/>
    </row>
    <row r="36" spans="2:51">
      <c r="B36" s="2"/>
      <c r="C36" s="262"/>
      <c r="D36" s="249"/>
      <c r="E36" s="250"/>
      <c r="F36" s="251"/>
      <c r="G36" s="249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1"/>
      <c r="V36" s="249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1"/>
      <c r="AK36" s="376"/>
      <c r="AL36" s="271"/>
      <c r="AM36" s="271"/>
      <c r="AN36" s="252"/>
      <c r="AO36" s="2"/>
      <c r="AP36" s="3"/>
    </row>
    <row r="37" spans="2:51" ht="13.5" customHeight="1">
      <c r="B37" s="2"/>
      <c r="C37" s="262"/>
      <c r="D37" s="264" t="s">
        <v>28</v>
      </c>
      <c r="E37" s="265"/>
      <c r="F37" s="266"/>
      <c r="G37" s="264">
        <f>spell3</f>
        <v>0</v>
      </c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6"/>
      <c r="V37" s="264">
        <f>comp3</f>
        <v>0</v>
      </c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6"/>
      <c r="AK37" s="376">
        <f>秒3</f>
        <v>0</v>
      </c>
      <c r="AL37" s="271"/>
      <c r="AM37" s="271"/>
      <c r="AN37" s="252" t="s">
        <v>26</v>
      </c>
      <c r="AO37" s="2"/>
      <c r="AP37" s="3"/>
    </row>
    <row r="38" spans="2:51" ht="13.5" customHeight="1">
      <c r="B38" s="2"/>
      <c r="C38" s="263"/>
      <c r="D38" s="177"/>
      <c r="E38" s="178"/>
      <c r="F38" s="267"/>
      <c r="G38" s="177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267"/>
      <c r="V38" s="177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267"/>
      <c r="AK38" s="377"/>
      <c r="AL38" s="273"/>
      <c r="AM38" s="273"/>
      <c r="AN38" s="267"/>
      <c r="AO38" s="2"/>
      <c r="AP38" s="3"/>
    </row>
    <row r="39" spans="2:51" ht="13.5" customHeight="1">
      <c r="B39" s="2"/>
      <c r="C39" s="261">
        <v>4</v>
      </c>
      <c r="D39" s="171" t="s">
        <v>27</v>
      </c>
      <c r="E39" s="172"/>
      <c r="F39" s="248"/>
      <c r="G39" s="171">
        <f>邦文4</f>
        <v>0</v>
      </c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248"/>
      <c r="V39" s="171">
        <f>作編曲4</f>
        <v>0</v>
      </c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248"/>
      <c r="AK39" s="375">
        <f>分4</f>
        <v>0</v>
      </c>
      <c r="AL39" s="269"/>
      <c r="AM39" s="269"/>
      <c r="AN39" s="248" t="s">
        <v>25</v>
      </c>
      <c r="AO39" s="2"/>
      <c r="AP39" s="3"/>
    </row>
    <row r="40" spans="2:51">
      <c r="B40" s="2"/>
      <c r="C40" s="262"/>
      <c r="D40" s="249"/>
      <c r="E40" s="250"/>
      <c r="F40" s="251"/>
      <c r="G40" s="249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1"/>
      <c r="V40" s="249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1"/>
      <c r="AK40" s="376"/>
      <c r="AL40" s="271"/>
      <c r="AM40" s="271"/>
      <c r="AN40" s="252"/>
      <c r="AO40" s="2"/>
      <c r="AP40" s="3"/>
    </row>
    <row r="41" spans="2:51" ht="13.5" customHeight="1">
      <c r="B41" s="2"/>
      <c r="C41" s="262"/>
      <c r="D41" s="264" t="s">
        <v>28</v>
      </c>
      <c r="E41" s="265"/>
      <c r="F41" s="266"/>
      <c r="G41" s="264">
        <f>spell4</f>
        <v>0</v>
      </c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6"/>
      <c r="V41" s="264">
        <f>comp4</f>
        <v>0</v>
      </c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6"/>
      <c r="AK41" s="376">
        <f>秒4</f>
        <v>0</v>
      </c>
      <c r="AL41" s="271"/>
      <c r="AM41" s="271"/>
      <c r="AN41" s="252" t="s">
        <v>26</v>
      </c>
      <c r="AO41" s="2"/>
      <c r="AP41" s="3"/>
    </row>
    <row r="42" spans="2:51" ht="13.5" customHeight="1">
      <c r="B42" s="2"/>
      <c r="C42" s="263"/>
      <c r="D42" s="177"/>
      <c r="E42" s="178"/>
      <c r="F42" s="267"/>
      <c r="G42" s="177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267"/>
      <c r="V42" s="177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267"/>
      <c r="AK42" s="377"/>
      <c r="AL42" s="273"/>
      <c r="AM42" s="273"/>
      <c r="AN42" s="267"/>
      <c r="AO42" s="2"/>
      <c r="AP42" s="3"/>
    </row>
    <row r="43" spans="2:51">
      <c r="B43" s="2"/>
      <c r="C43" s="278" t="s">
        <v>12</v>
      </c>
      <c r="D43" s="279"/>
      <c r="E43" s="370" t="str">
        <f>著作権</f>
        <v>（選択してください）</v>
      </c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371"/>
      <c r="AO43" s="2"/>
      <c r="AP43" s="3"/>
      <c r="AV43" s="1" t="s">
        <v>47</v>
      </c>
      <c r="AW43" s="1" t="s">
        <v>51</v>
      </c>
      <c r="AX43" s="1" t="s">
        <v>151</v>
      </c>
      <c r="AY43" s="1" t="s">
        <v>52</v>
      </c>
    </row>
    <row r="44" spans="2:51">
      <c r="B44" s="2"/>
      <c r="C44" s="280"/>
      <c r="D44" s="281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4"/>
      <c r="AO44" s="2"/>
      <c r="AP44" s="3"/>
    </row>
    <row r="45" spans="2:51" ht="13.25" customHeight="1">
      <c r="B45" s="2"/>
      <c r="C45" s="280"/>
      <c r="D45" s="281"/>
      <c r="E45" s="296" t="str">
        <f>IF(LEFT(E43)="イ","許諾先を入力→","")</f>
        <v/>
      </c>
      <c r="F45" s="297"/>
      <c r="G45" s="297"/>
      <c r="H45" s="265">
        <f>許諾先</f>
        <v>0</v>
      </c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32" t="s">
        <v>216</v>
      </c>
      <c r="X45" s="289"/>
      <c r="Y45" s="290"/>
      <c r="Z45" s="172" t="str">
        <f>申込書責任者入力シート!Z44</f>
        <v>（選択してください）</v>
      </c>
      <c r="AA45" s="172"/>
      <c r="AB45" s="172"/>
      <c r="AC45" s="172"/>
      <c r="AD45" s="172"/>
      <c r="AE45" s="172"/>
      <c r="AF45" s="248"/>
      <c r="AG45" s="232"/>
      <c r="AH45" s="289"/>
      <c r="AI45" s="289"/>
      <c r="AJ45" s="172"/>
      <c r="AK45" s="172"/>
      <c r="AL45" s="172"/>
      <c r="AM45" s="172"/>
      <c r="AN45" s="248"/>
      <c r="AO45" s="2"/>
      <c r="AP45" s="3"/>
      <c r="AV45" s="1" t="s">
        <v>47</v>
      </c>
      <c r="AW45" s="1" t="s">
        <v>171</v>
      </c>
      <c r="AX45" s="1" t="s">
        <v>159</v>
      </c>
      <c r="AY45" s="1" t="s">
        <v>172</v>
      </c>
    </row>
    <row r="46" spans="2:51">
      <c r="B46" s="2"/>
      <c r="C46" s="282"/>
      <c r="D46" s="283"/>
      <c r="E46" s="298"/>
      <c r="F46" s="299"/>
      <c r="G46" s="299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243"/>
      <c r="X46" s="244"/>
      <c r="Y46" s="245"/>
      <c r="Z46" s="178"/>
      <c r="AA46" s="178"/>
      <c r="AB46" s="178"/>
      <c r="AC46" s="178"/>
      <c r="AD46" s="178"/>
      <c r="AE46" s="178"/>
      <c r="AF46" s="267"/>
      <c r="AG46" s="243"/>
      <c r="AH46" s="244"/>
      <c r="AI46" s="244"/>
      <c r="AJ46" s="178"/>
      <c r="AK46" s="178"/>
      <c r="AL46" s="178"/>
      <c r="AM46" s="178"/>
      <c r="AN46" s="267"/>
      <c r="AO46" s="2"/>
      <c r="AP46" s="3"/>
      <c r="AV46" s="1" t="s">
        <v>47</v>
      </c>
      <c r="AW46" s="1" t="s">
        <v>53</v>
      </c>
      <c r="AX46" s="1" t="s">
        <v>54</v>
      </c>
    </row>
    <row r="47" spans="2:51">
      <c r="B47" s="2"/>
      <c r="C47" s="211" t="s">
        <v>13</v>
      </c>
      <c r="D47" s="212"/>
      <c r="E47" s="300"/>
      <c r="F47" s="293" t="s">
        <v>143</v>
      </c>
      <c r="G47" s="294"/>
      <c r="H47" s="294"/>
      <c r="I47" s="294"/>
      <c r="J47" s="294"/>
      <c r="K47" s="294"/>
      <c r="L47" s="295"/>
      <c r="M47" s="293" t="s">
        <v>14</v>
      </c>
      <c r="N47" s="294"/>
      <c r="O47" s="294"/>
      <c r="P47" s="294"/>
      <c r="Q47" s="294"/>
      <c r="R47" s="294"/>
      <c r="S47" s="295"/>
      <c r="T47" s="293" t="s">
        <v>15</v>
      </c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5"/>
      <c r="AO47" s="2"/>
      <c r="AP47" s="3"/>
    </row>
    <row r="48" spans="2:51">
      <c r="B48" s="2"/>
      <c r="C48" s="301"/>
      <c r="D48" s="302"/>
      <c r="E48" s="303"/>
      <c r="F48" s="305" t="s">
        <v>30</v>
      </c>
      <c r="G48" s="306"/>
      <c r="H48" s="307"/>
      <c r="I48" s="306">
        <f>大型バス</f>
        <v>0</v>
      </c>
      <c r="J48" s="306"/>
      <c r="K48" s="306"/>
      <c r="L48" s="14" t="s">
        <v>29</v>
      </c>
      <c r="M48" s="264">
        <f>トラックt</f>
        <v>0</v>
      </c>
      <c r="N48" s="265"/>
      <c r="O48" s="265" t="s">
        <v>32</v>
      </c>
      <c r="P48" s="265"/>
      <c r="Q48" s="265">
        <f>トラック数</f>
        <v>0</v>
      </c>
      <c r="R48" s="265"/>
      <c r="S48" s="266" t="s">
        <v>29</v>
      </c>
      <c r="T48" s="364">
        <f>その他</f>
        <v>0</v>
      </c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65"/>
      <c r="AJ48" s="365"/>
      <c r="AK48" s="365"/>
      <c r="AL48" s="365"/>
      <c r="AM48" s="365"/>
      <c r="AN48" s="366"/>
      <c r="AO48" s="2"/>
      <c r="AP48" s="3"/>
    </row>
    <row r="49" spans="2:42" ht="13.5" customHeight="1">
      <c r="B49" s="2"/>
      <c r="C49" s="214"/>
      <c r="D49" s="215"/>
      <c r="E49" s="304"/>
      <c r="F49" s="324" t="s">
        <v>31</v>
      </c>
      <c r="G49" s="325"/>
      <c r="H49" s="326"/>
      <c r="I49" s="325">
        <f>マイクロバス</f>
        <v>0</v>
      </c>
      <c r="J49" s="325"/>
      <c r="K49" s="325"/>
      <c r="L49" s="15" t="s">
        <v>29</v>
      </c>
      <c r="M49" s="177"/>
      <c r="N49" s="178"/>
      <c r="O49" s="178"/>
      <c r="P49" s="178"/>
      <c r="Q49" s="178"/>
      <c r="R49" s="178"/>
      <c r="S49" s="267"/>
      <c r="T49" s="367"/>
      <c r="U49" s="368"/>
      <c r="V49" s="368"/>
      <c r="W49" s="368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68"/>
      <c r="AM49" s="368"/>
      <c r="AN49" s="369"/>
      <c r="AO49" s="2"/>
      <c r="AP49" s="3"/>
    </row>
    <row r="50" spans="2:42" ht="13.5" customHeight="1">
      <c r="B50" s="2"/>
      <c r="C50" s="210" t="s">
        <v>178</v>
      </c>
      <c r="D50" s="227"/>
      <c r="E50" s="227"/>
      <c r="F50" s="227"/>
      <c r="G50" s="227"/>
      <c r="H50" s="228"/>
      <c r="I50" s="8" t="s">
        <v>33</v>
      </c>
      <c r="J50" s="319"/>
      <c r="K50" s="319"/>
      <c r="L50" s="319"/>
      <c r="M50" s="9" t="s">
        <v>34</v>
      </c>
      <c r="N50" s="319"/>
      <c r="O50" s="319"/>
      <c r="P50" s="319"/>
      <c r="Q50" s="319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1"/>
      <c r="AO50" s="2"/>
      <c r="AP50" s="3"/>
    </row>
    <row r="51" spans="2:42">
      <c r="B51" s="2"/>
      <c r="C51" s="327"/>
      <c r="D51" s="328"/>
      <c r="E51" s="328"/>
      <c r="F51" s="328"/>
      <c r="G51" s="328"/>
      <c r="H51" s="329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5"/>
      <c r="AO51" s="2"/>
      <c r="AP51" s="3"/>
    </row>
    <row r="52" spans="2:42">
      <c r="B52" s="2"/>
      <c r="C52" s="327"/>
      <c r="D52" s="328"/>
      <c r="E52" s="328"/>
      <c r="F52" s="328"/>
      <c r="G52" s="328"/>
      <c r="H52" s="329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5"/>
      <c r="AO52" s="2"/>
      <c r="AP52" s="3"/>
    </row>
    <row r="53" spans="2:42" ht="13.5" customHeight="1">
      <c r="B53" s="2"/>
      <c r="C53" s="327"/>
      <c r="D53" s="328"/>
      <c r="E53" s="328"/>
      <c r="F53" s="328"/>
      <c r="G53" s="328"/>
      <c r="H53" s="329"/>
      <c r="I53" s="330" t="s">
        <v>16</v>
      </c>
      <c r="J53" s="330"/>
      <c r="K53" s="330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0" t="s">
        <v>17</v>
      </c>
      <c r="Z53" s="330"/>
      <c r="AA53" s="330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8"/>
      <c r="AO53" s="2"/>
      <c r="AP53" s="3"/>
    </row>
    <row r="54" spans="2:42">
      <c r="B54" s="2"/>
      <c r="C54" s="327"/>
      <c r="D54" s="328"/>
      <c r="E54" s="328"/>
      <c r="F54" s="328"/>
      <c r="G54" s="328"/>
      <c r="H54" s="329"/>
      <c r="I54" s="330"/>
      <c r="J54" s="330"/>
      <c r="K54" s="330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0"/>
      <c r="Z54" s="330"/>
      <c r="AA54" s="330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8"/>
      <c r="AO54" s="2"/>
      <c r="AP54" s="3"/>
    </row>
    <row r="55" spans="2:42" ht="13.5" customHeight="1">
      <c r="B55" s="2"/>
      <c r="C55" s="327"/>
      <c r="D55" s="328"/>
      <c r="E55" s="328"/>
      <c r="F55" s="328"/>
      <c r="G55" s="328"/>
      <c r="H55" s="329"/>
      <c r="I55" s="281" t="s">
        <v>55</v>
      </c>
      <c r="J55" s="357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9"/>
      <c r="AC55" s="346" t="s">
        <v>19</v>
      </c>
      <c r="AD55" s="336"/>
      <c r="AE55" s="275"/>
      <c r="AF55" s="275"/>
      <c r="AG55" s="275"/>
      <c r="AH55" s="275"/>
      <c r="AI55" s="275"/>
      <c r="AJ55" s="275"/>
      <c r="AK55" s="275"/>
      <c r="AL55" s="275"/>
      <c r="AM55" s="275"/>
      <c r="AN55" s="276"/>
      <c r="AO55" s="2"/>
      <c r="AP55" s="3"/>
    </row>
    <row r="56" spans="2:42">
      <c r="B56" s="2"/>
      <c r="C56" s="229"/>
      <c r="D56" s="230"/>
      <c r="E56" s="230"/>
      <c r="F56" s="230"/>
      <c r="G56" s="230"/>
      <c r="H56" s="231"/>
      <c r="I56" s="283"/>
      <c r="J56" s="360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Z56" s="361"/>
      <c r="AA56" s="361"/>
      <c r="AB56" s="362"/>
      <c r="AC56" s="347"/>
      <c r="AD56" s="162"/>
      <c r="AE56" s="163"/>
      <c r="AF56" s="163"/>
      <c r="AG56" s="163"/>
      <c r="AH56" s="163"/>
      <c r="AI56" s="163"/>
      <c r="AJ56" s="163"/>
      <c r="AK56" s="163"/>
      <c r="AL56" s="163"/>
      <c r="AM56" s="163"/>
      <c r="AN56" s="164"/>
      <c r="AO56" s="2"/>
      <c r="AP56" s="3"/>
    </row>
    <row r="57" spans="2:42" ht="4.25" customHeight="1">
      <c r="B57" s="2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2"/>
      <c r="AP57" s="3"/>
    </row>
    <row r="58" spans="2:42">
      <c r="B58" s="2"/>
      <c r="C58" s="352" t="s">
        <v>157</v>
      </c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2"/>
      <c r="S58" s="352"/>
      <c r="T58" s="352"/>
      <c r="U58" s="352"/>
      <c r="V58" s="352"/>
      <c r="W58" s="352"/>
      <c r="X58" s="352"/>
      <c r="Y58" s="352"/>
      <c r="Z58" s="352"/>
      <c r="AA58" s="352"/>
      <c r="AB58" s="352"/>
      <c r="AC58" s="352"/>
      <c r="AD58" s="352"/>
      <c r="AE58" s="352"/>
      <c r="AF58" s="352"/>
      <c r="AG58" s="352"/>
      <c r="AH58" s="352"/>
      <c r="AI58" s="352"/>
      <c r="AJ58" s="352"/>
      <c r="AK58" s="352"/>
      <c r="AL58" s="352"/>
      <c r="AM58" s="352"/>
      <c r="AN58" s="352"/>
      <c r="AO58" s="2"/>
      <c r="AP58" s="3"/>
    </row>
    <row r="59" spans="2:42">
      <c r="B59" s="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349" t="s">
        <v>153</v>
      </c>
      <c r="AE59" s="349"/>
      <c r="AF59" s="356">
        <f>年</f>
        <v>0</v>
      </c>
      <c r="AG59" s="356"/>
      <c r="AH59" s="5" t="s">
        <v>37</v>
      </c>
      <c r="AI59" s="349">
        <f>月</f>
        <v>0</v>
      </c>
      <c r="AJ59" s="349"/>
      <c r="AK59" s="5" t="s">
        <v>36</v>
      </c>
      <c r="AL59" s="349">
        <f>日</f>
        <v>0</v>
      </c>
      <c r="AM59" s="349"/>
      <c r="AN59" s="5" t="s">
        <v>35</v>
      </c>
      <c r="AO59" s="2"/>
      <c r="AP59" s="3"/>
    </row>
    <row r="60" spans="2:42">
      <c r="B60" s="2"/>
      <c r="C60" s="355" t="s">
        <v>223</v>
      </c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  <c r="AB60" s="355"/>
      <c r="AC60" s="355"/>
      <c r="AD60" s="355"/>
      <c r="AE60" s="355"/>
      <c r="AF60" s="355"/>
      <c r="AG60" s="355"/>
      <c r="AH60" s="355"/>
      <c r="AI60" s="355"/>
      <c r="AJ60" s="355"/>
      <c r="AK60" s="355"/>
      <c r="AL60" s="355"/>
      <c r="AM60" s="355"/>
      <c r="AN60" s="355"/>
      <c r="AO60" s="2"/>
      <c r="AP60" s="3"/>
    </row>
    <row r="61" spans="2:42" ht="3.75" customHeight="1">
      <c r="B61" s="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2"/>
      <c r="AP61" s="3"/>
    </row>
    <row r="62" spans="2:42" ht="12.65" customHeight="1">
      <c r="B62" s="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349" t="s">
        <v>179</v>
      </c>
      <c r="O62" s="349"/>
      <c r="P62" s="349"/>
      <c r="Q62" s="349"/>
      <c r="R62" s="349"/>
      <c r="S62" s="349"/>
      <c r="T62" s="5"/>
      <c r="U62" s="355">
        <f>I9</f>
        <v>0</v>
      </c>
      <c r="V62" s="355"/>
      <c r="W62" s="355"/>
      <c r="X62" s="355"/>
      <c r="Y62" s="355"/>
      <c r="Z62" s="355"/>
      <c r="AA62" s="355"/>
      <c r="AB62" s="355"/>
      <c r="AC62" s="355"/>
      <c r="AD62" s="355"/>
      <c r="AE62" s="355"/>
      <c r="AF62" s="355"/>
      <c r="AG62" s="355"/>
      <c r="AH62" s="355"/>
      <c r="AI62" s="355"/>
      <c r="AJ62" s="355"/>
      <c r="AK62" s="5"/>
      <c r="AL62" s="5"/>
      <c r="AM62" s="5"/>
      <c r="AN62" s="5"/>
      <c r="AO62" s="2"/>
      <c r="AP62" s="3"/>
    </row>
    <row r="63" spans="2:42" ht="12.65" customHeight="1">
      <c r="B63" s="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349"/>
      <c r="O63" s="349"/>
      <c r="P63" s="349"/>
      <c r="Q63" s="349"/>
      <c r="R63" s="349"/>
      <c r="S63" s="349"/>
      <c r="T63" s="5"/>
      <c r="U63" s="363"/>
      <c r="V63" s="363"/>
      <c r="W63" s="363"/>
      <c r="X63" s="363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5"/>
      <c r="AL63" s="5"/>
      <c r="AM63" s="5"/>
      <c r="AN63" s="5"/>
      <c r="AO63" s="2"/>
      <c r="AP63" s="3"/>
    </row>
    <row r="64" spans="2:42">
      <c r="B64" s="2"/>
      <c r="N64" s="351" t="s">
        <v>40</v>
      </c>
      <c r="O64" s="351"/>
      <c r="P64" s="351"/>
      <c r="Q64" s="351"/>
      <c r="R64" s="351"/>
      <c r="S64" s="351"/>
      <c r="U64" s="348"/>
      <c r="V64" s="348"/>
      <c r="W64" s="348"/>
      <c r="X64" s="348"/>
      <c r="Y64" s="348"/>
      <c r="Z64" s="348"/>
      <c r="AA64" s="350" t="s">
        <v>39</v>
      </c>
      <c r="AB64" s="348"/>
      <c r="AC64" s="348"/>
      <c r="AD64" s="348"/>
      <c r="AE64" s="348"/>
      <c r="AF64" s="348"/>
      <c r="AG64" s="348"/>
      <c r="AH64" s="348"/>
      <c r="AI64" s="348"/>
      <c r="AJ64" s="348"/>
      <c r="AL64" s="349" t="s">
        <v>38</v>
      </c>
      <c r="AM64" s="349"/>
      <c r="AN64" s="349"/>
      <c r="AO64" s="2"/>
      <c r="AP64" s="3"/>
    </row>
    <row r="65" spans="2:42">
      <c r="B65" s="2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351"/>
      <c r="O65" s="351"/>
      <c r="P65" s="351"/>
      <c r="Q65" s="351"/>
      <c r="R65" s="351"/>
      <c r="S65" s="351"/>
      <c r="T65" s="10"/>
      <c r="U65" s="348"/>
      <c r="V65" s="348"/>
      <c r="W65" s="348"/>
      <c r="X65" s="348"/>
      <c r="Y65" s="348"/>
      <c r="Z65" s="348"/>
      <c r="AA65" s="350"/>
      <c r="AB65" s="348"/>
      <c r="AC65" s="348"/>
      <c r="AD65" s="348"/>
      <c r="AE65" s="348"/>
      <c r="AF65" s="348"/>
      <c r="AG65" s="348"/>
      <c r="AH65" s="348"/>
      <c r="AI65" s="348"/>
      <c r="AJ65" s="348"/>
      <c r="AK65" s="10"/>
      <c r="AL65" s="349"/>
      <c r="AM65" s="349"/>
      <c r="AN65" s="349"/>
      <c r="AO65" s="2"/>
      <c r="AP65" s="3"/>
    </row>
    <row r="66" spans="2:4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3"/>
    </row>
    <row r="67" spans="2:4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</sheetData>
  <sheetProtection algorithmName="SHA-512" hashValue="6XAGj8sCAqeVF5djbx9ViAB6jZDrZsKdDRvcfkdBzqzkqdDYj9qg2E/nihhkTflRcuQZCT9TnqeSv6jjrMeDoA==" saltValue="wFA8Y4NLl1mi5KHXejOWzg==" spinCount="100000" sheet="1" selectLockedCells="1" autoFilter="0"/>
  <mergeCells count="143">
    <mergeCell ref="AL64:AN65"/>
    <mergeCell ref="N62:S63"/>
    <mergeCell ref="U62:AJ63"/>
    <mergeCell ref="N64:S65"/>
    <mergeCell ref="U64:Z65"/>
    <mergeCell ref="AA64:AA65"/>
    <mergeCell ref="AB64:AJ65"/>
    <mergeCell ref="C58:AN58"/>
    <mergeCell ref="AD59:AE59"/>
    <mergeCell ref="AF59:AG59"/>
    <mergeCell ref="AI59:AJ59"/>
    <mergeCell ref="AL59:AM59"/>
    <mergeCell ref="C60:AN60"/>
    <mergeCell ref="L53:X54"/>
    <mergeCell ref="Y53:AA54"/>
    <mergeCell ref="AB53:AN54"/>
    <mergeCell ref="I55:I56"/>
    <mergeCell ref="J55:AB56"/>
    <mergeCell ref="AC55:AC56"/>
    <mergeCell ref="AD55:AN56"/>
    <mergeCell ref="Q48:R49"/>
    <mergeCell ref="S48:S49"/>
    <mergeCell ref="T48:AN49"/>
    <mergeCell ref="C43:D46"/>
    <mergeCell ref="E43:AN44"/>
    <mergeCell ref="E45:G46"/>
    <mergeCell ref="H45:V46"/>
    <mergeCell ref="W45:Y46"/>
    <mergeCell ref="Z45:AF46"/>
    <mergeCell ref="F49:H49"/>
    <mergeCell ref="I49:K49"/>
    <mergeCell ref="C50:H56"/>
    <mergeCell ref="J50:L50"/>
    <mergeCell ref="N50:Q50"/>
    <mergeCell ref="R50:AN50"/>
    <mergeCell ref="I51:AN52"/>
    <mergeCell ref="AG45:AI46"/>
    <mergeCell ref="AJ45:AN46"/>
    <mergeCell ref="C47:E49"/>
    <mergeCell ref="F47:L47"/>
    <mergeCell ref="M47:S47"/>
    <mergeCell ref="T47:AN47"/>
    <mergeCell ref="F48:H48"/>
    <mergeCell ref="I48:K48"/>
    <mergeCell ref="M48:N49"/>
    <mergeCell ref="O48:P49"/>
    <mergeCell ref="I53:K54"/>
    <mergeCell ref="C39:C42"/>
    <mergeCell ref="D39:F40"/>
    <mergeCell ref="G39:U40"/>
    <mergeCell ref="V39:AJ40"/>
    <mergeCell ref="AK39:AM40"/>
    <mergeCell ref="AN39:AN40"/>
    <mergeCell ref="D41:F42"/>
    <mergeCell ref="G41:U42"/>
    <mergeCell ref="V41:AJ42"/>
    <mergeCell ref="AK41:AM42"/>
    <mergeCell ref="AN41:AN42"/>
    <mergeCell ref="C35:C38"/>
    <mergeCell ref="D35:F36"/>
    <mergeCell ref="G35:U36"/>
    <mergeCell ref="V35:AJ36"/>
    <mergeCell ref="AK35:AM36"/>
    <mergeCell ref="AN35:AN36"/>
    <mergeCell ref="D37:F38"/>
    <mergeCell ref="G37:U38"/>
    <mergeCell ref="V37:AJ38"/>
    <mergeCell ref="AK37:AM38"/>
    <mergeCell ref="AN37:AN38"/>
    <mergeCell ref="AN29:AN30"/>
    <mergeCell ref="C31:C34"/>
    <mergeCell ref="D31:F32"/>
    <mergeCell ref="G31:U32"/>
    <mergeCell ref="V31:AJ32"/>
    <mergeCell ref="AK31:AM32"/>
    <mergeCell ref="AN31:AN32"/>
    <mergeCell ref="D33:F34"/>
    <mergeCell ref="G33:U34"/>
    <mergeCell ref="V33:AJ34"/>
    <mergeCell ref="C27:C30"/>
    <mergeCell ref="D27:F28"/>
    <mergeCell ref="G27:U28"/>
    <mergeCell ref="V27:AJ28"/>
    <mergeCell ref="AK27:AM28"/>
    <mergeCell ref="AN27:AN28"/>
    <mergeCell ref="D29:F30"/>
    <mergeCell ref="G29:U30"/>
    <mergeCell ref="V29:AJ30"/>
    <mergeCell ref="AK29:AM30"/>
    <mergeCell ref="AK33:AM34"/>
    <mergeCell ref="AN33:AN34"/>
    <mergeCell ref="AN23:AN25"/>
    <mergeCell ref="C24:F25"/>
    <mergeCell ref="G24:AB25"/>
    <mergeCell ref="C26:U26"/>
    <mergeCell ref="V26:AJ26"/>
    <mergeCell ref="AK26:AN26"/>
    <mergeCell ref="C21:F22"/>
    <mergeCell ref="G21:U22"/>
    <mergeCell ref="V21:Y22"/>
    <mergeCell ref="Z21:AN22"/>
    <mergeCell ref="C23:F23"/>
    <mergeCell ref="H23:AA23"/>
    <mergeCell ref="AC23:AF25"/>
    <mergeCell ref="AG23:AI25"/>
    <mergeCell ref="AJ23:AJ25"/>
    <mergeCell ref="AK23:AM25"/>
    <mergeCell ref="C18:F19"/>
    <mergeCell ref="G18:U19"/>
    <mergeCell ref="V18:Y19"/>
    <mergeCell ref="Z18:AN19"/>
    <mergeCell ref="C20:F20"/>
    <mergeCell ref="H20:T20"/>
    <mergeCell ref="V20:Y20"/>
    <mergeCell ref="AA20:AM20"/>
    <mergeCell ref="AJ15:AM16"/>
    <mergeCell ref="AN15:AN16"/>
    <mergeCell ref="C17:F17"/>
    <mergeCell ref="H17:T17"/>
    <mergeCell ref="V17:Y17"/>
    <mergeCell ref="AA17:AM17"/>
    <mergeCell ref="C15:H16"/>
    <mergeCell ref="I15:V16"/>
    <mergeCell ref="W15:Z16"/>
    <mergeCell ref="AA15:AD16"/>
    <mergeCell ref="AE15:AE16"/>
    <mergeCell ref="AF15:AI16"/>
    <mergeCell ref="C12:H12"/>
    <mergeCell ref="J12:AH12"/>
    <mergeCell ref="AJ12:AN12"/>
    <mergeCell ref="C13:H14"/>
    <mergeCell ref="I13:AI14"/>
    <mergeCell ref="AJ13:AK14"/>
    <mergeCell ref="AL13:AN14"/>
    <mergeCell ref="C7:AN8"/>
    <mergeCell ref="C9:H9"/>
    <mergeCell ref="I9:AB9"/>
    <mergeCell ref="C10:H11"/>
    <mergeCell ref="I10:O11"/>
    <mergeCell ref="P10:U11"/>
    <mergeCell ref="V10:AB11"/>
    <mergeCell ref="AC10:AH11"/>
    <mergeCell ref="AI10:AN11"/>
  </mergeCells>
  <phoneticPr fontId="45"/>
  <conditionalFormatting sqref="I9:AB9 J50:L50 N50:Q50 I51:AN52 L53:X54 AB53:AN54 J55:AB56 AD55:AN56 U64:Z65 AB64:AJ65">
    <cfRule type="containsBlanks" dxfId="23" priority="1">
      <formula>LEN(TRIM(I9))=0</formula>
    </cfRule>
  </conditionalFormatting>
  <conditionalFormatting sqref="AJ15:AM16">
    <cfRule type="expression" dxfId="22" priority="2">
      <formula>$AJ$15&gt;20</formula>
    </cfRule>
  </conditionalFormatting>
  <dataValidations count="8">
    <dataValidation imeMode="hiragana" allowBlank="1" showInputMessage="1" showErrorMessage="1" sqref="H23:AA23 H17:T17 AA17:AM17 AA20:AM20 H20:T20 J12:AH12" xr:uid="{00F51ABC-822E-404D-93C9-222A7A9F2764}"/>
    <dataValidation type="whole" allowBlank="1" showInputMessage="1" showErrorMessage="1" sqref="AA15:AD16" xr:uid="{01D7CD69-1DED-4A44-9AB4-BB69836D32CE}">
      <formula1>0</formula1>
      <formula2>300</formula2>
    </dataValidation>
    <dataValidation type="whole" allowBlank="1" showInputMessage="1" showErrorMessage="1" sqref="AJ15:AM16" xr:uid="{1201CAAA-0BDE-4088-8B69-B003DF60E4A9}">
      <formula1>0</formula1>
      <formula2>30</formula2>
    </dataValidation>
    <dataValidation type="whole" allowBlank="1" showInputMessage="1" showErrorMessage="1" sqref="AK41:AM42 AK29:AM30 AK33:AM34 AK37:AM38" xr:uid="{9DA1C22E-2CC2-4547-A3E1-FF715F4BBA62}">
      <formula1>0</formula1>
      <formula2>60</formula2>
    </dataValidation>
    <dataValidation type="whole" operator="greaterThanOrEqual" allowBlank="1" showInputMessage="1" showErrorMessage="1" sqref="AK27:AM28 AK31:AM32 AK35:AM36 AK39:AM40 I48:K49 M48:N49 Q48:R49 AL59:AM59 AI59:AJ59" xr:uid="{70651B17-3904-46E8-83C8-AFC8E769B223}">
      <formula1>0</formula1>
    </dataValidation>
    <dataValidation imeMode="on" operator="equal" allowBlank="1" showInputMessage="1" showErrorMessage="1" sqref="J50:L50" xr:uid="{2A136D8C-3757-4C30-B629-4448ABE679B3}"/>
    <dataValidation operator="equal" allowBlank="1" showInputMessage="1" showErrorMessage="1" sqref="N50:Q50" xr:uid="{E271F4BA-1180-4E26-9A00-15CFE7EFE211}"/>
    <dataValidation imeMode="on" operator="greaterThanOrEqual" allowBlank="1" showInputMessage="1" showErrorMessage="1" sqref="AF59:AG59" xr:uid="{8C910D11-8345-49D9-9DEC-10FCAF5FD73E}"/>
  </dataValidations>
  <pageMargins left="0.70866141732283472" right="0.51181102362204722" top="0.35433070866141736" bottom="0.35433070866141736" header="0.31496062992125984" footer="0.31496062992125984"/>
  <pageSetup paperSize="9" scale="105" orientation="portrait" r:id="rId1"/>
  <colBreaks count="1" manualBreakCount="1">
    <brk id="40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0076-1C91-448A-A234-3260590F4ECB}">
  <sheetPr>
    <tabColor rgb="FFFF99CC"/>
  </sheetPr>
  <dimension ref="B1:BA67"/>
  <sheetViews>
    <sheetView showGridLines="0" showRowColHeaders="0" topLeftCell="A40" zoomScale="110" zoomScaleNormal="110" workbookViewId="0">
      <selection activeCell="I9" sqref="I9:AB9"/>
    </sheetView>
  </sheetViews>
  <sheetFormatPr defaultColWidth="7.1796875" defaultRowHeight="13"/>
  <cols>
    <col min="1" max="42" width="2.1796875" style="1" customWidth="1"/>
    <col min="43" max="43" width="2.1796875" style="1" hidden="1" customWidth="1"/>
    <col min="44" max="46" width="2.1796875" style="1" customWidth="1"/>
    <col min="47" max="47" width="4.6328125" style="1" customWidth="1"/>
    <col min="48" max="52" width="4.6328125" style="1" hidden="1" customWidth="1"/>
    <col min="53" max="56" width="4.6328125" style="1" customWidth="1"/>
    <col min="57" max="255" width="2.1796875" style="1" customWidth="1"/>
    <col min="256" max="16384" width="7.1796875" style="1"/>
  </cols>
  <sheetData>
    <row r="1" spans="2:53" ht="13.5" thickBot="1"/>
    <row r="2" spans="2:53" ht="7.5" customHeight="1"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1"/>
      <c r="AO2" s="98"/>
    </row>
    <row r="3" spans="2:53">
      <c r="C3" s="20"/>
      <c r="D3" s="16"/>
      <c r="E3" s="17" t="s">
        <v>181</v>
      </c>
      <c r="Q3" s="84"/>
      <c r="AB3" s="106"/>
      <c r="AC3" s="84"/>
      <c r="AM3" s="98"/>
      <c r="AN3" s="102"/>
      <c r="AO3" s="98"/>
    </row>
    <row r="4" spans="2:53" ht="7.5" customHeight="1" thickBot="1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4"/>
      <c r="AO4" s="98"/>
    </row>
    <row r="6" spans="2:5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53">
      <c r="B7" s="2"/>
      <c r="C7" s="387" t="s">
        <v>226</v>
      </c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2"/>
      <c r="AP7" s="3"/>
    </row>
    <row r="8" spans="2:53" ht="54.65" customHeight="1">
      <c r="B8" s="2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2"/>
      <c r="AP8" s="3"/>
    </row>
    <row r="9" spans="2:53" ht="25.75" customHeight="1">
      <c r="B9" s="2"/>
      <c r="C9" s="390" t="s">
        <v>180</v>
      </c>
      <c r="D9" s="390"/>
      <c r="E9" s="390"/>
      <c r="F9" s="390"/>
      <c r="G9" s="390"/>
      <c r="H9" s="390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2"/>
      <c r="AP9" s="3"/>
    </row>
    <row r="10" spans="2:53">
      <c r="B10" s="2"/>
      <c r="C10" s="155" t="s">
        <v>0</v>
      </c>
      <c r="D10" s="156"/>
      <c r="E10" s="156"/>
      <c r="F10" s="156"/>
      <c r="G10" s="156"/>
      <c r="H10" s="156"/>
      <c r="I10" s="382" t="str">
        <f>部門</f>
        <v>（選択してください）</v>
      </c>
      <c r="J10" s="172"/>
      <c r="K10" s="172"/>
      <c r="L10" s="172"/>
      <c r="M10" s="172"/>
      <c r="N10" s="172"/>
      <c r="O10" s="248"/>
      <c r="P10" s="210" t="s">
        <v>177</v>
      </c>
      <c r="Q10" s="190"/>
      <c r="R10" s="190"/>
      <c r="S10" s="190"/>
      <c r="T10" s="190"/>
      <c r="U10" s="191"/>
      <c r="V10" s="382" t="str">
        <f>形態</f>
        <v>（選択してください）</v>
      </c>
      <c r="W10" s="172"/>
      <c r="X10" s="172"/>
      <c r="Y10" s="172"/>
      <c r="Z10" s="172"/>
      <c r="AA10" s="172"/>
      <c r="AB10" s="248"/>
      <c r="AC10" s="189" t="s">
        <v>24</v>
      </c>
      <c r="AD10" s="190"/>
      <c r="AE10" s="190"/>
      <c r="AF10" s="190"/>
      <c r="AG10" s="190"/>
      <c r="AH10" s="191"/>
      <c r="AI10" s="382" t="str">
        <f>県名</f>
        <v>（選択してください）</v>
      </c>
      <c r="AJ10" s="172"/>
      <c r="AK10" s="172"/>
      <c r="AL10" s="172"/>
      <c r="AM10" s="172"/>
      <c r="AN10" s="248"/>
      <c r="AO10" s="2"/>
      <c r="AP10" s="3"/>
      <c r="AV10" s="83" t="s">
        <v>47</v>
      </c>
      <c r="AW10" s="83" t="s">
        <v>152</v>
      </c>
      <c r="AX10" s="83" t="s">
        <v>174</v>
      </c>
      <c r="AY10" s="83" t="s">
        <v>46</v>
      </c>
      <c r="AZ10" s="83"/>
      <c r="BA10" s="83"/>
    </row>
    <row r="11" spans="2:53">
      <c r="B11" s="2"/>
      <c r="C11" s="157"/>
      <c r="D11" s="158"/>
      <c r="E11" s="158"/>
      <c r="F11" s="158"/>
      <c r="G11" s="158"/>
      <c r="H11" s="158"/>
      <c r="I11" s="383"/>
      <c r="J11" s="178"/>
      <c r="K11" s="178"/>
      <c r="L11" s="178"/>
      <c r="M11" s="178"/>
      <c r="N11" s="178"/>
      <c r="O11" s="267"/>
      <c r="P11" s="192"/>
      <c r="Q11" s="193"/>
      <c r="R11" s="193"/>
      <c r="S11" s="193"/>
      <c r="T11" s="193"/>
      <c r="U11" s="194"/>
      <c r="V11" s="383"/>
      <c r="W11" s="178"/>
      <c r="X11" s="178"/>
      <c r="Y11" s="178"/>
      <c r="Z11" s="178"/>
      <c r="AA11" s="178"/>
      <c r="AB11" s="267"/>
      <c r="AC11" s="192"/>
      <c r="AD11" s="193"/>
      <c r="AE11" s="193"/>
      <c r="AF11" s="193"/>
      <c r="AG11" s="193"/>
      <c r="AH11" s="194"/>
      <c r="AI11" s="383"/>
      <c r="AJ11" s="178"/>
      <c r="AK11" s="178"/>
      <c r="AL11" s="178"/>
      <c r="AM11" s="178"/>
      <c r="AN11" s="267"/>
      <c r="AO11" s="2"/>
      <c r="AP11" s="3"/>
      <c r="AV11" s="83" t="s">
        <v>47</v>
      </c>
      <c r="AW11" s="83" t="s">
        <v>48</v>
      </c>
      <c r="AX11" s="83" t="s">
        <v>49</v>
      </c>
      <c r="BA11" s="83"/>
    </row>
    <row r="12" spans="2:53">
      <c r="B12" s="2"/>
      <c r="C12" s="169" t="s">
        <v>1</v>
      </c>
      <c r="D12" s="170"/>
      <c r="E12" s="170"/>
      <c r="F12" s="170"/>
      <c r="G12" s="170"/>
      <c r="H12" s="170"/>
      <c r="I12" s="6" t="s">
        <v>21</v>
      </c>
      <c r="J12" s="289">
        <f>団体名よみ</f>
        <v>0</v>
      </c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7" t="s">
        <v>22</v>
      </c>
      <c r="AJ12" s="206" t="s">
        <v>2</v>
      </c>
      <c r="AK12" s="207"/>
      <c r="AL12" s="207"/>
      <c r="AM12" s="207"/>
      <c r="AN12" s="208"/>
      <c r="AO12" s="2"/>
      <c r="AP12" s="3"/>
      <c r="AV12" s="83" t="s">
        <v>47</v>
      </c>
      <c r="AW12" s="83" t="s">
        <v>161</v>
      </c>
      <c r="AX12" s="83" t="s">
        <v>162</v>
      </c>
      <c r="AY12" s="83" t="s">
        <v>163</v>
      </c>
      <c r="AZ12" s="83" t="s">
        <v>164</v>
      </c>
      <c r="BA12" s="83"/>
    </row>
    <row r="13" spans="2:53" ht="13.5" customHeight="1">
      <c r="B13" s="2"/>
      <c r="C13" s="165" t="s">
        <v>50</v>
      </c>
      <c r="D13" s="166"/>
      <c r="E13" s="166"/>
      <c r="F13" s="166"/>
      <c r="G13" s="166"/>
      <c r="H13" s="166"/>
      <c r="I13" s="384">
        <f>団体名</f>
        <v>0</v>
      </c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5"/>
      <c r="AJ13" s="195" t="s">
        <v>3</v>
      </c>
      <c r="AK13" s="196"/>
      <c r="AL13" s="202"/>
      <c r="AM13" s="202"/>
      <c r="AN13" s="203"/>
      <c r="AO13" s="2"/>
      <c r="AP13" s="3"/>
      <c r="AV13" s="83"/>
      <c r="AW13" s="83"/>
      <c r="AX13" s="83"/>
      <c r="AY13" s="83"/>
      <c r="AZ13" s="83"/>
      <c r="BA13" s="83"/>
    </row>
    <row r="14" spans="2:53">
      <c r="B14" s="2"/>
      <c r="C14" s="167"/>
      <c r="D14" s="168"/>
      <c r="E14" s="168"/>
      <c r="F14" s="168"/>
      <c r="G14" s="168"/>
      <c r="H14" s="168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5"/>
      <c r="AJ14" s="197"/>
      <c r="AK14" s="198"/>
      <c r="AL14" s="204"/>
      <c r="AM14" s="204"/>
      <c r="AN14" s="205"/>
      <c r="AO14" s="2"/>
      <c r="AP14" s="3"/>
      <c r="AV14" s="83" t="s">
        <v>145</v>
      </c>
      <c r="AW14" s="83" t="s">
        <v>146</v>
      </c>
    </row>
    <row r="15" spans="2:53" ht="13.5" customHeight="1">
      <c r="B15" s="2"/>
      <c r="C15" s="210" t="s">
        <v>4</v>
      </c>
      <c r="D15" s="227"/>
      <c r="E15" s="227"/>
      <c r="F15" s="227"/>
      <c r="G15" s="227"/>
      <c r="H15" s="228"/>
      <c r="I15" s="382">
        <f>指導者</f>
        <v>0</v>
      </c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248"/>
      <c r="W15" s="219" t="s">
        <v>211</v>
      </c>
      <c r="X15" s="220"/>
      <c r="Y15" s="220"/>
      <c r="Z15" s="221"/>
      <c r="AA15" s="217">
        <f>参加人員</f>
        <v>0</v>
      </c>
      <c r="AB15" s="190"/>
      <c r="AC15" s="190"/>
      <c r="AD15" s="190"/>
      <c r="AE15" s="225" t="s">
        <v>23</v>
      </c>
      <c r="AF15" s="211" t="s">
        <v>5</v>
      </c>
      <c r="AG15" s="212"/>
      <c r="AH15" s="212"/>
      <c r="AI15" s="213"/>
      <c r="AJ15" s="217">
        <f>補助員</f>
        <v>0</v>
      </c>
      <c r="AK15" s="190"/>
      <c r="AL15" s="190"/>
      <c r="AM15" s="190"/>
      <c r="AN15" s="225" t="s">
        <v>23</v>
      </c>
      <c r="AO15" s="2"/>
      <c r="AP15" s="3"/>
      <c r="AV15" s="82">
        <f>'イ．参加者名簿'!U17</f>
        <v>0</v>
      </c>
      <c r="AW15" s="82">
        <f>'イ．参加者名簿'!Z17</f>
        <v>0</v>
      </c>
    </row>
    <row r="16" spans="2:53">
      <c r="B16" s="2"/>
      <c r="C16" s="229"/>
      <c r="D16" s="230"/>
      <c r="E16" s="230"/>
      <c r="F16" s="230"/>
      <c r="G16" s="230"/>
      <c r="H16" s="231"/>
      <c r="I16" s="383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267"/>
      <c r="W16" s="222"/>
      <c r="X16" s="223"/>
      <c r="Y16" s="223"/>
      <c r="Z16" s="224"/>
      <c r="AA16" s="218"/>
      <c r="AB16" s="193"/>
      <c r="AC16" s="193"/>
      <c r="AD16" s="193"/>
      <c r="AE16" s="226"/>
      <c r="AF16" s="214"/>
      <c r="AG16" s="215"/>
      <c r="AH16" s="215"/>
      <c r="AI16" s="216"/>
      <c r="AJ16" s="218"/>
      <c r="AK16" s="193"/>
      <c r="AL16" s="193"/>
      <c r="AM16" s="193"/>
      <c r="AN16" s="226"/>
      <c r="AO16" s="2"/>
      <c r="AP16" s="3"/>
      <c r="AQ16" s="4"/>
    </row>
    <row r="17" spans="2:48" ht="13.5" customHeight="1">
      <c r="B17" s="2"/>
      <c r="C17" s="171" t="s">
        <v>1</v>
      </c>
      <c r="D17" s="172"/>
      <c r="E17" s="172"/>
      <c r="F17" s="173"/>
      <c r="G17" s="6" t="s">
        <v>21</v>
      </c>
      <c r="H17" s="289">
        <f>指揮者よみ</f>
        <v>0</v>
      </c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11" t="s">
        <v>22</v>
      </c>
      <c r="V17" s="171" t="s">
        <v>1</v>
      </c>
      <c r="W17" s="172"/>
      <c r="X17" s="172"/>
      <c r="Y17" s="173"/>
      <c r="Z17" s="6" t="s">
        <v>21</v>
      </c>
      <c r="AA17" s="289">
        <f>副指揮者よみ</f>
        <v>0</v>
      </c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7" t="s">
        <v>22</v>
      </c>
      <c r="AO17" s="2"/>
      <c r="AP17" s="3"/>
    </row>
    <row r="18" spans="2:48" ht="13.5" customHeight="1">
      <c r="B18" s="2"/>
      <c r="C18" s="174" t="s">
        <v>6</v>
      </c>
      <c r="D18" s="175"/>
      <c r="E18" s="175"/>
      <c r="F18" s="176"/>
      <c r="G18" s="378">
        <f>指揮者</f>
        <v>0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174" t="s">
        <v>43</v>
      </c>
      <c r="W18" s="175"/>
      <c r="X18" s="175"/>
      <c r="Y18" s="176"/>
      <c r="Z18" s="378">
        <f>副指揮者</f>
        <v>0</v>
      </c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379"/>
      <c r="AO18" s="2"/>
      <c r="AP18" s="3"/>
    </row>
    <row r="19" spans="2:48">
      <c r="B19" s="2"/>
      <c r="C19" s="177"/>
      <c r="D19" s="178"/>
      <c r="E19" s="178"/>
      <c r="F19" s="179"/>
      <c r="G19" s="380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177"/>
      <c r="W19" s="178"/>
      <c r="X19" s="178"/>
      <c r="Y19" s="179"/>
      <c r="Z19" s="380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381"/>
      <c r="AO19" s="2"/>
      <c r="AP19" s="3"/>
      <c r="AQ19" s="4"/>
    </row>
    <row r="20" spans="2:48" ht="13.5" customHeight="1">
      <c r="B20" s="2"/>
      <c r="C20" s="171" t="s">
        <v>1</v>
      </c>
      <c r="D20" s="172"/>
      <c r="E20" s="172"/>
      <c r="F20" s="173"/>
      <c r="G20" s="6" t="s">
        <v>21</v>
      </c>
      <c r="H20" s="289">
        <f>ＤＭよみ</f>
        <v>0</v>
      </c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11" t="s">
        <v>22</v>
      </c>
      <c r="V20" s="171" t="s">
        <v>1</v>
      </c>
      <c r="W20" s="172"/>
      <c r="X20" s="172"/>
      <c r="Y20" s="173"/>
      <c r="Z20" s="6" t="s">
        <v>21</v>
      </c>
      <c r="AA20" s="289">
        <f>ＳＤＭよみ</f>
        <v>0</v>
      </c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7" t="s">
        <v>22</v>
      </c>
      <c r="AO20" s="2"/>
      <c r="AP20" s="3"/>
    </row>
    <row r="21" spans="2:48" ht="13.5" customHeight="1">
      <c r="B21" s="2"/>
      <c r="C21" s="174" t="s">
        <v>44</v>
      </c>
      <c r="D21" s="175"/>
      <c r="E21" s="175"/>
      <c r="F21" s="176"/>
      <c r="G21" s="378">
        <f>ＤＭ</f>
        <v>0</v>
      </c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174" t="s">
        <v>45</v>
      </c>
      <c r="W21" s="175"/>
      <c r="X21" s="175"/>
      <c r="Y21" s="176"/>
      <c r="Z21" s="378">
        <f>ＳＤＭ</f>
        <v>0</v>
      </c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379"/>
      <c r="AO21" s="2"/>
      <c r="AP21" s="3"/>
    </row>
    <row r="22" spans="2:48">
      <c r="B22" s="2"/>
      <c r="C22" s="177"/>
      <c r="D22" s="178"/>
      <c r="E22" s="178"/>
      <c r="F22" s="179"/>
      <c r="G22" s="380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177"/>
      <c r="W22" s="178"/>
      <c r="X22" s="178"/>
      <c r="Y22" s="179"/>
      <c r="Z22" s="380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381"/>
      <c r="AO22" s="2"/>
      <c r="AP22" s="3"/>
      <c r="AQ22" s="4"/>
    </row>
    <row r="23" spans="2:48" ht="13.5" customHeight="1">
      <c r="B23" s="2"/>
      <c r="C23" s="171" t="s">
        <v>1</v>
      </c>
      <c r="D23" s="172"/>
      <c r="E23" s="172"/>
      <c r="F23" s="173"/>
      <c r="G23" s="6" t="s">
        <v>21</v>
      </c>
      <c r="H23" s="172">
        <f>タイトルよみ</f>
        <v>0</v>
      </c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7" t="s">
        <v>22</v>
      </c>
      <c r="AC23" s="232" t="s">
        <v>7</v>
      </c>
      <c r="AD23" s="233"/>
      <c r="AE23" s="233"/>
      <c r="AF23" s="234"/>
      <c r="AG23" s="268">
        <f>分計</f>
        <v>0</v>
      </c>
      <c r="AH23" s="269"/>
      <c r="AI23" s="269"/>
      <c r="AJ23" s="172" t="s">
        <v>25</v>
      </c>
      <c r="AK23" s="269">
        <f>秒計</f>
        <v>0</v>
      </c>
      <c r="AL23" s="269"/>
      <c r="AM23" s="269"/>
      <c r="AN23" s="248" t="s">
        <v>26</v>
      </c>
      <c r="AO23" s="2"/>
      <c r="AP23" s="3"/>
      <c r="AV23" s="13">
        <f>AK27+AK31+AK35+AK39</f>
        <v>0</v>
      </c>
    </row>
    <row r="24" spans="2:48" ht="13.5" customHeight="1">
      <c r="B24" s="2"/>
      <c r="C24" s="235" t="s">
        <v>8</v>
      </c>
      <c r="D24" s="241"/>
      <c r="E24" s="241"/>
      <c r="F24" s="242"/>
      <c r="G24" s="378">
        <f>タイトル</f>
        <v>0</v>
      </c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379"/>
      <c r="AC24" s="235"/>
      <c r="AD24" s="236"/>
      <c r="AE24" s="236"/>
      <c r="AF24" s="237"/>
      <c r="AG24" s="270"/>
      <c r="AH24" s="271"/>
      <c r="AI24" s="271"/>
      <c r="AJ24" s="175"/>
      <c r="AK24" s="271"/>
      <c r="AL24" s="271"/>
      <c r="AM24" s="271"/>
      <c r="AN24" s="252"/>
      <c r="AO24" s="2"/>
      <c r="AP24" s="3"/>
      <c r="AV24" s="12">
        <f>AK29+AK33+AK37+AK41</f>
        <v>0</v>
      </c>
    </row>
    <row r="25" spans="2:48">
      <c r="B25" s="2"/>
      <c r="C25" s="243"/>
      <c r="D25" s="244"/>
      <c r="E25" s="244"/>
      <c r="F25" s="245"/>
      <c r="G25" s="380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381"/>
      <c r="AC25" s="238"/>
      <c r="AD25" s="239"/>
      <c r="AE25" s="239"/>
      <c r="AF25" s="240"/>
      <c r="AG25" s="272"/>
      <c r="AH25" s="273"/>
      <c r="AI25" s="273"/>
      <c r="AJ25" s="178"/>
      <c r="AK25" s="273"/>
      <c r="AL25" s="273"/>
      <c r="AM25" s="273"/>
      <c r="AN25" s="267"/>
      <c r="AO25" s="2"/>
      <c r="AP25" s="3"/>
    </row>
    <row r="26" spans="2:48" ht="13.5" customHeight="1">
      <c r="B26" s="2"/>
      <c r="C26" s="246" t="s">
        <v>9</v>
      </c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7" t="s">
        <v>10</v>
      </c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 t="s">
        <v>11</v>
      </c>
      <c r="AL26" s="247"/>
      <c r="AM26" s="247"/>
      <c r="AN26" s="247"/>
      <c r="AO26" s="2"/>
      <c r="AP26" s="3"/>
    </row>
    <row r="27" spans="2:48" ht="13.5" customHeight="1">
      <c r="B27" s="2"/>
      <c r="C27" s="261">
        <v>1</v>
      </c>
      <c r="D27" s="171" t="s">
        <v>27</v>
      </c>
      <c r="E27" s="172"/>
      <c r="F27" s="248"/>
      <c r="G27" s="171">
        <f>邦文1</f>
        <v>0</v>
      </c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248"/>
      <c r="V27" s="171">
        <f>作編曲1</f>
        <v>0</v>
      </c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248"/>
      <c r="AK27" s="375">
        <f>分1</f>
        <v>0</v>
      </c>
      <c r="AL27" s="269"/>
      <c r="AM27" s="269"/>
      <c r="AN27" s="248" t="s">
        <v>25</v>
      </c>
      <c r="AO27" s="2"/>
      <c r="AP27" s="3"/>
    </row>
    <row r="28" spans="2:48">
      <c r="B28" s="2"/>
      <c r="C28" s="262"/>
      <c r="D28" s="249"/>
      <c r="E28" s="250"/>
      <c r="F28" s="251"/>
      <c r="G28" s="249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1"/>
      <c r="V28" s="249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1"/>
      <c r="AK28" s="376"/>
      <c r="AL28" s="271"/>
      <c r="AM28" s="271"/>
      <c r="AN28" s="252"/>
      <c r="AO28" s="2"/>
      <c r="AP28" s="3"/>
    </row>
    <row r="29" spans="2:48" ht="13.5" customHeight="1">
      <c r="B29" s="2"/>
      <c r="C29" s="262"/>
      <c r="D29" s="264" t="s">
        <v>28</v>
      </c>
      <c r="E29" s="265"/>
      <c r="F29" s="266"/>
      <c r="G29" s="264">
        <f>spell1</f>
        <v>0</v>
      </c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6"/>
      <c r="V29" s="264">
        <f>comp1</f>
        <v>0</v>
      </c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6"/>
      <c r="AK29" s="376">
        <f>秒1</f>
        <v>0</v>
      </c>
      <c r="AL29" s="271"/>
      <c r="AM29" s="271"/>
      <c r="AN29" s="252" t="s">
        <v>26</v>
      </c>
      <c r="AO29" s="2"/>
      <c r="AP29" s="3"/>
    </row>
    <row r="30" spans="2:48" ht="13.5" customHeight="1">
      <c r="B30" s="2"/>
      <c r="C30" s="263"/>
      <c r="D30" s="177"/>
      <c r="E30" s="178"/>
      <c r="F30" s="267"/>
      <c r="G30" s="177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267"/>
      <c r="V30" s="177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267"/>
      <c r="AK30" s="377"/>
      <c r="AL30" s="273"/>
      <c r="AM30" s="273"/>
      <c r="AN30" s="267"/>
      <c r="AO30" s="2"/>
      <c r="AP30" s="3"/>
    </row>
    <row r="31" spans="2:48" ht="13.5" customHeight="1">
      <c r="B31" s="2"/>
      <c r="C31" s="261">
        <v>2</v>
      </c>
      <c r="D31" s="171" t="s">
        <v>27</v>
      </c>
      <c r="E31" s="172"/>
      <c r="F31" s="248"/>
      <c r="G31" s="171">
        <f>邦文2</f>
        <v>0</v>
      </c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248"/>
      <c r="V31" s="171">
        <f>作編曲2</f>
        <v>0</v>
      </c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248"/>
      <c r="AK31" s="375">
        <f>分2</f>
        <v>0</v>
      </c>
      <c r="AL31" s="269"/>
      <c r="AM31" s="269"/>
      <c r="AN31" s="248" t="s">
        <v>25</v>
      </c>
      <c r="AO31" s="2"/>
      <c r="AP31" s="3"/>
    </row>
    <row r="32" spans="2:48">
      <c r="B32" s="2"/>
      <c r="C32" s="262"/>
      <c r="D32" s="249"/>
      <c r="E32" s="250"/>
      <c r="F32" s="251"/>
      <c r="G32" s="249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1"/>
      <c r="V32" s="249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1"/>
      <c r="AK32" s="376"/>
      <c r="AL32" s="271"/>
      <c r="AM32" s="271"/>
      <c r="AN32" s="252"/>
      <c r="AO32" s="2"/>
      <c r="AP32" s="3"/>
    </row>
    <row r="33" spans="2:51" ht="13.5" customHeight="1">
      <c r="B33" s="2"/>
      <c r="C33" s="262"/>
      <c r="D33" s="264" t="s">
        <v>28</v>
      </c>
      <c r="E33" s="265"/>
      <c r="F33" s="266"/>
      <c r="G33" s="264">
        <f>spell2</f>
        <v>0</v>
      </c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6"/>
      <c r="V33" s="264">
        <f>comp2</f>
        <v>0</v>
      </c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6"/>
      <c r="AK33" s="376">
        <f>秒2</f>
        <v>0</v>
      </c>
      <c r="AL33" s="271"/>
      <c r="AM33" s="271"/>
      <c r="AN33" s="252" t="s">
        <v>26</v>
      </c>
      <c r="AO33" s="2"/>
      <c r="AP33" s="3"/>
    </row>
    <row r="34" spans="2:51" ht="13.5" customHeight="1">
      <c r="B34" s="2"/>
      <c r="C34" s="263"/>
      <c r="D34" s="177"/>
      <c r="E34" s="178"/>
      <c r="F34" s="267"/>
      <c r="G34" s="177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267"/>
      <c r="V34" s="177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267"/>
      <c r="AK34" s="377"/>
      <c r="AL34" s="273"/>
      <c r="AM34" s="273"/>
      <c r="AN34" s="267"/>
      <c r="AO34" s="2"/>
      <c r="AP34" s="3"/>
    </row>
    <row r="35" spans="2:51" ht="13.5" customHeight="1">
      <c r="B35" s="2"/>
      <c r="C35" s="261">
        <v>3</v>
      </c>
      <c r="D35" s="171" t="s">
        <v>27</v>
      </c>
      <c r="E35" s="172"/>
      <c r="F35" s="248"/>
      <c r="G35" s="171">
        <f>邦文3</f>
        <v>0</v>
      </c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248"/>
      <c r="V35" s="171">
        <f>作編曲3</f>
        <v>0</v>
      </c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248"/>
      <c r="AK35" s="375">
        <f>分3</f>
        <v>0</v>
      </c>
      <c r="AL35" s="269"/>
      <c r="AM35" s="269"/>
      <c r="AN35" s="248" t="s">
        <v>25</v>
      </c>
      <c r="AO35" s="2"/>
      <c r="AP35" s="3"/>
    </row>
    <row r="36" spans="2:51">
      <c r="B36" s="2"/>
      <c r="C36" s="262"/>
      <c r="D36" s="249"/>
      <c r="E36" s="250"/>
      <c r="F36" s="251"/>
      <c r="G36" s="249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1"/>
      <c r="V36" s="249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1"/>
      <c r="AK36" s="376"/>
      <c r="AL36" s="271"/>
      <c r="AM36" s="271"/>
      <c r="AN36" s="252"/>
      <c r="AO36" s="2"/>
      <c r="AP36" s="3"/>
    </row>
    <row r="37" spans="2:51" ht="13.5" customHeight="1">
      <c r="B37" s="2"/>
      <c r="C37" s="262"/>
      <c r="D37" s="264" t="s">
        <v>28</v>
      </c>
      <c r="E37" s="265"/>
      <c r="F37" s="266"/>
      <c r="G37" s="264">
        <f>spell3</f>
        <v>0</v>
      </c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6"/>
      <c r="V37" s="264">
        <f>comp3</f>
        <v>0</v>
      </c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6"/>
      <c r="AK37" s="376">
        <f>秒3</f>
        <v>0</v>
      </c>
      <c r="AL37" s="271"/>
      <c r="AM37" s="271"/>
      <c r="AN37" s="252" t="s">
        <v>26</v>
      </c>
      <c r="AO37" s="2"/>
      <c r="AP37" s="3"/>
    </row>
    <row r="38" spans="2:51" ht="13.5" customHeight="1">
      <c r="B38" s="2"/>
      <c r="C38" s="263"/>
      <c r="D38" s="177"/>
      <c r="E38" s="178"/>
      <c r="F38" s="267"/>
      <c r="G38" s="177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267"/>
      <c r="V38" s="177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267"/>
      <c r="AK38" s="377"/>
      <c r="AL38" s="273"/>
      <c r="AM38" s="273"/>
      <c r="AN38" s="267"/>
      <c r="AO38" s="2"/>
      <c r="AP38" s="3"/>
    </row>
    <row r="39" spans="2:51" ht="13.5" customHeight="1">
      <c r="B39" s="2"/>
      <c r="C39" s="261">
        <v>4</v>
      </c>
      <c r="D39" s="171" t="s">
        <v>27</v>
      </c>
      <c r="E39" s="172"/>
      <c r="F39" s="248"/>
      <c r="G39" s="171">
        <f>邦文4</f>
        <v>0</v>
      </c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248"/>
      <c r="V39" s="171">
        <f>作編曲4</f>
        <v>0</v>
      </c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248"/>
      <c r="AK39" s="375">
        <f>分4</f>
        <v>0</v>
      </c>
      <c r="AL39" s="269"/>
      <c r="AM39" s="269"/>
      <c r="AN39" s="248" t="s">
        <v>25</v>
      </c>
      <c r="AO39" s="2"/>
      <c r="AP39" s="3"/>
    </row>
    <row r="40" spans="2:51">
      <c r="B40" s="2"/>
      <c r="C40" s="262"/>
      <c r="D40" s="249"/>
      <c r="E40" s="250"/>
      <c r="F40" s="251"/>
      <c r="G40" s="249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1"/>
      <c r="V40" s="249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1"/>
      <c r="AK40" s="376"/>
      <c r="AL40" s="271"/>
      <c r="AM40" s="271"/>
      <c r="AN40" s="252"/>
      <c r="AO40" s="2"/>
      <c r="AP40" s="3"/>
    </row>
    <row r="41" spans="2:51" ht="13.5" customHeight="1">
      <c r="B41" s="2"/>
      <c r="C41" s="262"/>
      <c r="D41" s="264" t="s">
        <v>28</v>
      </c>
      <c r="E41" s="265"/>
      <c r="F41" s="266"/>
      <c r="G41" s="264">
        <f>spell4</f>
        <v>0</v>
      </c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6"/>
      <c r="V41" s="264">
        <f>comp4</f>
        <v>0</v>
      </c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6"/>
      <c r="AK41" s="376">
        <f>秒4</f>
        <v>0</v>
      </c>
      <c r="AL41" s="271"/>
      <c r="AM41" s="271"/>
      <c r="AN41" s="252" t="s">
        <v>26</v>
      </c>
      <c r="AO41" s="2"/>
      <c r="AP41" s="3"/>
    </row>
    <row r="42" spans="2:51" ht="13.5" customHeight="1">
      <c r="B42" s="2"/>
      <c r="C42" s="263"/>
      <c r="D42" s="177"/>
      <c r="E42" s="178"/>
      <c r="F42" s="267"/>
      <c r="G42" s="177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267"/>
      <c r="V42" s="177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267"/>
      <c r="AK42" s="377"/>
      <c r="AL42" s="273"/>
      <c r="AM42" s="273"/>
      <c r="AN42" s="267"/>
      <c r="AO42" s="2"/>
      <c r="AP42" s="3"/>
    </row>
    <row r="43" spans="2:51">
      <c r="B43" s="2"/>
      <c r="C43" s="278" t="s">
        <v>12</v>
      </c>
      <c r="D43" s="279"/>
      <c r="E43" s="370" t="str">
        <f>著作権</f>
        <v>（選択してください）</v>
      </c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371"/>
      <c r="AO43" s="2"/>
      <c r="AP43" s="3"/>
      <c r="AV43" s="1" t="s">
        <v>47</v>
      </c>
      <c r="AW43" s="1" t="s">
        <v>51</v>
      </c>
      <c r="AX43" s="1" t="s">
        <v>151</v>
      </c>
      <c r="AY43" s="1" t="s">
        <v>52</v>
      </c>
    </row>
    <row r="44" spans="2:51">
      <c r="B44" s="2"/>
      <c r="C44" s="280"/>
      <c r="D44" s="281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3"/>
      <c r="AH44" s="373"/>
      <c r="AI44" s="373"/>
      <c r="AJ44" s="373"/>
      <c r="AK44" s="373"/>
      <c r="AL44" s="373"/>
      <c r="AM44" s="373"/>
      <c r="AN44" s="374"/>
      <c r="AO44" s="2"/>
      <c r="AP44" s="3"/>
    </row>
    <row r="45" spans="2:51" ht="13.25" customHeight="1">
      <c r="B45" s="2"/>
      <c r="C45" s="280"/>
      <c r="D45" s="281"/>
      <c r="E45" s="296" t="str">
        <f>IF(LEFT(E43)="イ","許諾先を入力→","")</f>
        <v/>
      </c>
      <c r="F45" s="297"/>
      <c r="G45" s="297"/>
      <c r="H45" s="265">
        <f>許諾先</f>
        <v>0</v>
      </c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32" t="s">
        <v>216</v>
      </c>
      <c r="X45" s="289"/>
      <c r="Y45" s="290"/>
      <c r="Z45" s="172" t="str">
        <f>申込書責任者入力シート!Z44</f>
        <v>（選択してください）</v>
      </c>
      <c r="AA45" s="172"/>
      <c r="AB45" s="172"/>
      <c r="AC45" s="172"/>
      <c r="AD45" s="172"/>
      <c r="AE45" s="172"/>
      <c r="AF45" s="248"/>
      <c r="AG45" s="232"/>
      <c r="AH45" s="289"/>
      <c r="AI45" s="289"/>
      <c r="AJ45" s="172"/>
      <c r="AK45" s="172"/>
      <c r="AL45" s="172"/>
      <c r="AM45" s="172"/>
      <c r="AN45" s="248"/>
      <c r="AO45" s="2"/>
      <c r="AP45" s="3"/>
      <c r="AV45" s="1" t="s">
        <v>47</v>
      </c>
      <c r="AW45" s="1" t="s">
        <v>171</v>
      </c>
      <c r="AX45" s="1" t="s">
        <v>159</v>
      </c>
      <c r="AY45" s="1" t="s">
        <v>172</v>
      </c>
    </row>
    <row r="46" spans="2:51">
      <c r="B46" s="2"/>
      <c r="C46" s="282"/>
      <c r="D46" s="283"/>
      <c r="E46" s="298"/>
      <c r="F46" s="299"/>
      <c r="G46" s="299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243"/>
      <c r="X46" s="244"/>
      <c r="Y46" s="245"/>
      <c r="Z46" s="178"/>
      <c r="AA46" s="178"/>
      <c r="AB46" s="178"/>
      <c r="AC46" s="178"/>
      <c r="AD46" s="178"/>
      <c r="AE46" s="178"/>
      <c r="AF46" s="267"/>
      <c r="AG46" s="243"/>
      <c r="AH46" s="244"/>
      <c r="AI46" s="244"/>
      <c r="AJ46" s="178"/>
      <c r="AK46" s="178"/>
      <c r="AL46" s="178"/>
      <c r="AM46" s="178"/>
      <c r="AN46" s="267"/>
      <c r="AO46" s="2"/>
      <c r="AP46" s="3"/>
      <c r="AV46" s="1" t="s">
        <v>47</v>
      </c>
      <c r="AW46" s="1" t="s">
        <v>53</v>
      </c>
      <c r="AX46" s="1" t="s">
        <v>54</v>
      </c>
    </row>
    <row r="47" spans="2:51">
      <c r="B47" s="2"/>
      <c r="C47" s="211" t="s">
        <v>13</v>
      </c>
      <c r="D47" s="212"/>
      <c r="E47" s="300"/>
      <c r="F47" s="293" t="s">
        <v>143</v>
      </c>
      <c r="G47" s="294"/>
      <c r="H47" s="294"/>
      <c r="I47" s="294"/>
      <c r="J47" s="294"/>
      <c r="K47" s="294"/>
      <c r="L47" s="295"/>
      <c r="M47" s="293" t="s">
        <v>14</v>
      </c>
      <c r="N47" s="294"/>
      <c r="O47" s="294"/>
      <c r="P47" s="294"/>
      <c r="Q47" s="294"/>
      <c r="R47" s="294"/>
      <c r="S47" s="295"/>
      <c r="T47" s="293" t="s">
        <v>15</v>
      </c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5"/>
      <c r="AO47" s="2"/>
      <c r="AP47" s="3"/>
    </row>
    <row r="48" spans="2:51">
      <c r="B48" s="2"/>
      <c r="C48" s="301"/>
      <c r="D48" s="302"/>
      <c r="E48" s="303"/>
      <c r="F48" s="305" t="s">
        <v>30</v>
      </c>
      <c r="G48" s="306"/>
      <c r="H48" s="307"/>
      <c r="I48" s="306">
        <f>大型バス</f>
        <v>0</v>
      </c>
      <c r="J48" s="306"/>
      <c r="K48" s="306"/>
      <c r="L48" s="14" t="s">
        <v>29</v>
      </c>
      <c r="M48" s="264">
        <f>トラックt</f>
        <v>0</v>
      </c>
      <c r="N48" s="265"/>
      <c r="O48" s="265" t="s">
        <v>32</v>
      </c>
      <c r="P48" s="265"/>
      <c r="Q48" s="265">
        <f>トラック数</f>
        <v>0</v>
      </c>
      <c r="R48" s="265"/>
      <c r="S48" s="266" t="s">
        <v>29</v>
      </c>
      <c r="T48" s="364">
        <f>その他</f>
        <v>0</v>
      </c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65"/>
      <c r="AJ48" s="365"/>
      <c r="AK48" s="365"/>
      <c r="AL48" s="365"/>
      <c r="AM48" s="365"/>
      <c r="AN48" s="366"/>
      <c r="AO48" s="2"/>
      <c r="AP48" s="3"/>
    </row>
    <row r="49" spans="2:42" ht="13.5" customHeight="1">
      <c r="B49" s="2"/>
      <c r="C49" s="214"/>
      <c r="D49" s="215"/>
      <c r="E49" s="304"/>
      <c r="F49" s="324" t="s">
        <v>31</v>
      </c>
      <c r="G49" s="325"/>
      <c r="H49" s="326"/>
      <c r="I49" s="325">
        <f>マイクロバス</f>
        <v>0</v>
      </c>
      <c r="J49" s="325"/>
      <c r="K49" s="325"/>
      <c r="L49" s="15" t="s">
        <v>29</v>
      </c>
      <c r="M49" s="177"/>
      <c r="N49" s="178"/>
      <c r="O49" s="178"/>
      <c r="P49" s="178"/>
      <c r="Q49" s="178"/>
      <c r="R49" s="178"/>
      <c r="S49" s="267"/>
      <c r="T49" s="367"/>
      <c r="U49" s="368"/>
      <c r="V49" s="368"/>
      <c r="W49" s="368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68"/>
      <c r="AM49" s="368"/>
      <c r="AN49" s="369"/>
      <c r="AO49" s="2"/>
      <c r="AP49" s="3"/>
    </row>
    <row r="50" spans="2:42" ht="13.5" customHeight="1">
      <c r="B50" s="2"/>
      <c r="C50" s="210" t="s">
        <v>178</v>
      </c>
      <c r="D50" s="227"/>
      <c r="E50" s="227"/>
      <c r="F50" s="227"/>
      <c r="G50" s="227"/>
      <c r="H50" s="228"/>
      <c r="I50" s="8" t="s">
        <v>33</v>
      </c>
      <c r="J50" s="319"/>
      <c r="K50" s="319"/>
      <c r="L50" s="319"/>
      <c r="M50" s="9" t="s">
        <v>34</v>
      </c>
      <c r="N50" s="319"/>
      <c r="O50" s="319"/>
      <c r="P50" s="319"/>
      <c r="Q50" s="319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1"/>
      <c r="AO50" s="2"/>
      <c r="AP50" s="3"/>
    </row>
    <row r="51" spans="2:42">
      <c r="B51" s="2"/>
      <c r="C51" s="327"/>
      <c r="D51" s="328"/>
      <c r="E51" s="328"/>
      <c r="F51" s="328"/>
      <c r="G51" s="328"/>
      <c r="H51" s="329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5"/>
      <c r="AO51" s="2"/>
      <c r="AP51" s="3"/>
    </row>
    <row r="52" spans="2:42">
      <c r="B52" s="2"/>
      <c r="C52" s="327"/>
      <c r="D52" s="328"/>
      <c r="E52" s="328"/>
      <c r="F52" s="328"/>
      <c r="G52" s="328"/>
      <c r="H52" s="329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5"/>
      <c r="AO52" s="2"/>
      <c r="AP52" s="3"/>
    </row>
    <row r="53" spans="2:42" ht="13.5" customHeight="1">
      <c r="B53" s="2"/>
      <c r="C53" s="327"/>
      <c r="D53" s="328"/>
      <c r="E53" s="328"/>
      <c r="F53" s="328"/>
      <c r="G53" s="328"/>
      <c r="H53" s="329"/>
      <c r="I53" s="330" t="s">
        <v>16</v>
      </c>
      <c r="J53" s="330"/>
      <c r="K53" s="330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0" t="s">
        <v>17</v>
      </c>
      <c r="Z53" s="330"/>
      <c r="AA53" s="330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8"/>
      <c r="AO53" s="2"/>
      <c r="AP53" s="3"/>
    </row>
    <row r="54" spans="2:42">
      <c r="B54" s="2"/>
      <c r="C54" s="327"/>
      <c r="D54" s="328"/>
      <c r="E54" s="328"/>
      <c r="F54" s="328"/>
      <c r="G54" s="328"/>
      <c r="H54" s="329"/>
      <c r="I54" s="330"/>
      <c r="J54" s="330"/>
      <c r="K54" s="330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0"/>
      <c r="Z54" s="330"/>
      <c r="AA54" s="330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8"/>
      <c r="AO54" s="2"/>
      <c r="AP54" s="3"/>
    </row>
    <row r="55" spans="2:42" ht="13.5" customHeight="1">
      <c r="B55" s="2"/>
      <c r="C55" s="327"/>
      <c r="D55" s="328"/>
      <c r="E55" s="328"/>
      <c r="F55" s="328"/>
      <c r="G55" s="328"/>
      <c r="H55" s="329"/>
      <c r="I55" s="281" t="s">
        <v>55</v>
      </c>
      <c r="J55" s="357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9"/>
      <c r="AC55" s="346" t="s">
        <v>19</v>
      </c>
      <c r="AD55" s="336"/>
      <c r="AE55" s="275"/>
      <c r="AF55" s="275"/>
      <c r="AG55" s="275"/>
      <c r="AH55" s="275"/>
      <c r="AI55" s="275"/>
      <c r="AJ55" s="275"/>
      <c r="AK55" s="275"/>
      <c r="AL55" s="275"/>
      <c r="AM55" s="275"/>
      <c r="AN55" s="276"/>
      <c r="AO55" s="2"/>
      <c r="AP55" s="3"/>
    </row>
    <row r="56" spans="2:42">
      <c r="B56" s="2"/>
      <c r="C56" s="229"/>
      <c r="D56" s="230"/>
      <c r="E56" s="230"/>
      <c r="F56" s="230"/>
      <c r="G56" s="230"/>
      <c r="H56" s="231"/>
      <c r="I56" s="283"/>
      <c r="J56" s="360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Z56" s="361"/>
      <c r="AA56" s="361"/>
      <c r="AB56" s="362"/>
      <c r="AC56" s="347"/>
      <c r="AD56" s="162"/>
      <c r="AE56" s="163"/>
      <c r="AF56" s="163"/>
      <c r="AG56" s="163"/>
      <c r="AH56" s="163"/>
      <c r="AI56" s="163"/>
      <c r="AJ56" s="163"/>
      <c r="AK56" s="163"/>
      <c r="AL56" s="163"/>
      <c r="AM56" s="163"/>
      <c r="AN56" s="164"/>
      <c r="AO56" s="2"/>
      <c r="AP56" s="3"/>
    </row>
    <row r="57" spans="2:42" ht="4.25" customHeight="1">
      <c r="B57" s="2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2"/>
      <c r="AP57" s="3"/>
    </row>
    <row r="58" spans="2:42">
      <c r="B58" s="2"/>
      <c r="C58" s="352" t="s">
        <v>157</v>
      </c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2"/>
      <c r="S58" s="352"/>
      <c r="T58" s="352"/>
      <c r="U58" s="352"/>
      <c r="V58" s="352"/>
      <c r="W58" s="352"/>
      <c r="X58" s="352"/>
      <c r="Y58" s="352"/>
      <c r="Z58" s="352"/>
      <c r="AA58" s="352"/>
      <c r="AB58" s="352"/>
      <c r="AC58" s="352"/>
      <c r="AD58" s="352"/>
      <c r="AE58" s="352"/>
      <c r="AF58" s="352"/>
      <c r="AG58" s="352"/>
      <c r="AH58" s="352"/>
      <c r="AI58" s="352"/>
      <c r="AJ58" s="352"/>
      <c r="AK58" s="352"/>
      <c r="AL58" s="352"/>
      <c r="AM58" s="352"/>
      <c r="AN58" s="352"/>
      <c r="AO58" s="2"/>
      <c r="AP58" s="3"/>
    </row>
    <row r="59" spans="2:42">
      <c r="B59" s="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349" t="s">
        <v>153</v>
      </c>
      <c r="AE59" s="349"/>
      <c r="AF59" s="356">
        <f>年</f>
        <v>0</v>
      </c>
      <c r="AG59" s="356"/>
      <c r="AH59" s="5" t="s">
        <v>37</v>
      </c>
      <c r="AI59" s="349">
        <f>月</f>
        <v>0</v>
      </c>
      <c r="AJ59" s="349"/>
      <c r="AK59" s="5" t="s">
        <v>36</v>
      </c>
      <c r="AL59" s="349">
        <f>日</f>
        <v>0</v>
      </c>
      <c r="AM59" s="349"/>
      <c r="AN59" s="5" t="s">
        <v>35</v>
      </c>
      <c r="AO59" s="2"/>
      <c r="AP59" s="3"/>
    </row>
    <row r="60" spans="2:42">
      <c r="B60" s="2"/>
      <c r="C60" s="355" t="s">
        <v>223</v>
      </c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  <c r="AB60" s="355"/>
      <c r="AC60" s="355"/>
      <c r="AD60" s="355"/>
      <c r="AE60" s="355"/>
      <c r="AF60" s="355"/>
      <c r="AG60" s="355"/>
      <c r="AH60" s="355"/>
      <c r="AI60" s="355"/>
      <c r="AJ60" s="355"/>
      <c r="AK60" s="355"/>
      <c r="AL60" s="355"/>
      <c r="AM60" s="355"/>
      <c r="AN60" s="355"/>
      <c r="AO60" s="2"/>
      <c r="AP60" s="3"/>
    </row>
    <row r="61" spans="2:42" ht="3.75" customHeight="1">
      <c r="B61" s="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2"/>
      <c r="AP61" s="3"/>
    </row>
    <row r="62" spans="2:42" ht="12.65" customHeight="1">
      <c r="B62" s="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349" t="s">
        <v>179</v>
      </c>
      <c r="O62" s="349"/>
      <c r="P62" s="349"/>
      <c r="Q62" s="349"/>
      <c r="R62" s="349"/>
      <c r="S62" s="349"/>
      <c r="T62" s="5"/>
      <c r="U62" s="355">
        <f>I9</f>
        <v>0</v>
      </c>
      <c r="V62" s="355"/>
      <c r="W62" s="355"/>
      <c r="X62" s="355"/>
      <c r="Y62" s="355"/>
      <c r="Z62" s="355"/>
      <c r="AA62" s="355"/>
      <c r="AB62" s="355"/>
      <c r="AC62" s="355"/>
      <c r="AD62" s="355"/>
      <c r="AE62" s="355"/>
      <c r="AF62" s="355"/>
      <c r="AG62" s="355"/>
      <c r="AH62" s="355"/>
      <c r="AI62" s="355"/>
      <c r="AJ62" s="355"/>
      <c r="AK62" s="5"/>
      <c r="AL62" s="5"/>
      <c r="AM62" s="5"/>
      <c r="AN62" s="5"/>
      <c r="AO62" s="2"/>
      <c r="AP62" s="3"/>
    </row>
    <row r="63" spans="2:42" ht="12.65" customHeight="1">
      <c r="B63" s="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349"/>
      <c r="O63" s="349"/>
      <c r="P63" s="349"/>
      <c r="Q63" s="349"/>
      <c r="R63" s="349"/>
      <c r="S63" s="349"/>
      <c r="T63" s="5"/>
      <c r="U63" s="363"/>
      <c r="V63" s="363"/>
      <c r="W63" s="363"/>
      <c r="X63" s="363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5"/>
      <c r="AL63" s="5"/>
      <c r="AM63" s="5"/>
      <c r="AN63" s="5"/>
      <c r="AO63" s="2"/>
      <c r="AP63" s="3"/>
    </row>
    <row r="64" spans="2:42">
      <c r="B64" s="2"/>
      <c r="N64" s="351" t="s">
        <v>40</v>
      </c>
      <c r="O64" s="351"/>
      <c r="P64" s="351"/>
      <c r="Q64" s="351"/>
      <c r="R64" s="351"/>
      <c r="S64" s="351"/>
      <c r="U64" s="348"/>
      <c r="V64" s="348"/>
      <c r="W64" s="348"/>
      <c r="X64" s="348"/>
      <c r="Y64" s="348"/>
      <c r="Z64" s="348"/>
      <c r="AA64" s="350" t="s">
        <v>39</v>
      </c>
      <c r="AB64" s="348"/>
      <c r="AC64" s="348"/>
      <c r="AD64" s="348"/>
      <c r="AE64" s="348"/>
      <c r="AF64" s="348"/>
      <c r="AG64" s="348"/>
      <c r="AH64" s="348"/>
      <c r="AI64" s="348"/>
      <c r="AJ64" s="348"/>
      <c r="AL64" s="349" t="s">
        <v>38</v>
      </c>
      <c r="AM64" s="349"/>
      <c r="AN64" s="349"/>
      <c r="AO64" s="2"/>
      <c r="AP64" s="3"/>
    </row>
    <row r="65" spans="2:42">
      <c r="B65" s="2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351"/>
      <c r="O65" s="351"/>
      <c r="P65" s="351"/>
      <c r="Q65" s="351"/>
      <c r="R65" s="351"/>
      <c r="S65" s="351"/>
      <c r="T65" s="10"/>
      <c r="U65" s="348"/>
      <c r="V65" s="348"/>
      <c r="W65" s="348"/>
      <c r="X65" s="348"/>
      <c r="Y65" s="348"/>
      <c r="Z65" s="348"/>
      <c r="AA65" s="350"/>
      <c r="AB65" s="348"/>
      <c r="AC65" s="348"/>
      <c r="AD65" s="348"/>
      <c r="AE65" s="348"/>
      <c r="AF65" s="348"/>
      <c r="AG65" s="348"/>
      <c r="AH65" s="348"/>
      <c r="AI65" s="348"/>
      <c r="AJ65" s="348"/>
      <c r="AK65" s="10"/>
      <c r="AL65" s="349"/>
      <c r="AM65" s="349"/>
      <c r="AN65" s="349"/>
      <c r="AO65" s="2"/>
      <c r="AP65" s="3"/>
    </row>
    <row r="66" spans="2:4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3"/>
    </row>
    <row r="67" spans="2:4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</sheetData>
  <sheetProtection algorithmName="SHA-512" hashValue="aRRId+ddHiwAzB+WyuJROxKdUrZHWV3kCzqqndN3WnvNFaTWpxOPopTZMBlXVbwjwBKLd+8AD9w3FPWUD6NOmw==" saltValue="JizLAKnjeM8ydc8iVS9zug==" spinCount="100000" sheet="1" selectLockedCells="1"/>
  <mergeCells count="143">
    <mergeCell ref="C12:H12"/>
    <mergeCell ref="J12:AH12"/>
    <mergeCell ref="AJ12:AN12"/>
    <mergeCell ref="C13:H14"/>
    <mergeCell ref="I13:AI14"/>
    <mergeCell ref="AJ13:AK14"/>
    <mergeCell ref="AL13:AN14"/>
    <mergeCell ref="C7:AN8"/>
    <mergeCell ref="C9:H9"/>
    <mergeCell ref="I9:AB9"/>
    <mergeCell ref="C10:H11"/>
    <mergeCell ref="I10:O11"/>
    <mergeCell ref="P10:U11"/>
    <mergeCell ref="V10:AB11"/>
    <mergeCell ref="AC10:AH11"/>
    <mergeCell ref="AI10:AN11"/>
    <mergeCell ref="C18:F19"/>
    <mergeCell ref="G18:U19"/>
    <mergeCell ref="V18:Y19"/>
    <mergeCell ref="Z18:AN19"/>
    <mergeCell ref="C20:F20"/>
    <mergeCell ref="H20:T20"/>
    <mergeCell ref="V20:Y20"/>
    <mergeCell ref="AA20:AM20"/>
    <mergeCell ref="AJ15:AM16"/>
    <mergeCell ref="AN15:AN16"/>
    <mergeCell ref="C17:F17"/>
    <mergeCell ref="H17:T17"/>
    <mergeCell ref="V17:Y17"/>
    <mergeCell ref="AA17:AM17"/>
    <mergeCell ref="C15:H16"/>
    <mergeCell ref="I15:V16"/>
    <mergeCell ref="W15:Z16"/>
    <mergeCell ref="AA15:AD16"/>
    <mergeCell ref="AE15:AE16"/>
    <mergeCell ref="AF15:AI16"/>
    <mergeCell ref="AN23:AN25"/>
    <mergeCell ref="C24:F25"/>
    <mergeCell ref="G24:AB25"/>
    <mergeCell ref="C26:U26"/>
    <mergeCell ref="V26:AJ26"/>
    <mergeCell ref="AK26:AN26"/>
    <mergeCell ref="C21:F22"/>
    <mergeCell ref="G21:U22"/>
    <mergeCell ref="V21:Y22"/>
    <mergeCell ref="Z21:AN22"/>
    <mergeCell ref="C23:F23"/>
    <mergeCell ref="H23:AA23"/>
    <mergeCell ref="AC23:AF25"/>
    <mergeCell ref="AG23:AI25"/>
    <mergeCell ref="AJ23:AJ25"/>
    <mergeCell ref="AK23:AM25"/>
    <mergeCell ref="AN29:AN30"/>
    <mergeCell ref="C31:C34"/>
    <mergeCell ref="D31:F32"/>
    <mergeCell ref="G31:U32"/>
    <mergeCell ref="V31:AJ32"/>
    <mergeCell ref="AK31:AM32"/>
    <mergeCell ref="AN31:AN32"/>
    <mergeCell ref="D33:F34"/>
    <mergeCell ref="G33:U34"/>
    <mergeCell ref="V33:AJ34"/>
    <mergeCell ref="C27:C30"/>
    <mergeCell ref="D27:F28"/>
    <mergeCell ref="G27:U28"/>
    <mergeCell ref="V27:AJ28"/>
    <mergeCell ref="AK27:AM28"/>
    <mergeCell ref="AN27:AN28"/>
    <mergeCell ref="D29:F30"/>
    <mergeCell ref="G29:U30"/>
    <mergeCell ref="V29:AJ30"/>
    <mergeCell ref="AK29:AM30"/>
    <mergeCell ref="AK33:AM34"/>
    <mergeCell ref="AN33:AN34"/>
    <mergeCell ref="C35:C38"/>
    <mergeCell ref="D35:F36"/>
    <mergeCell ref="G35:U36"/>
    <mergeCell ref="V35:AJ36"/>
    <mergeCell ref="AK35:AM36"/>
    <mergeCell ref="AN35:AN36"/>
    <mergeCell ref="D37:F38"/>
    <mergeCell ref="G37:U38"/>
    <mergeCell ref="V37:AJ38"/>
    <mergeCell ref="AK37:AM38"/>
    <mergeCell ref="AN37:AN38"/>
    <mergeCell ref="C39:C42"/>
    <mergeCell ref="D39:F40"/>
    <mergeCell ref="G39:U40"/>
    <mergeCell ref="V39:AJ40"/>
    <mergeCell ref="AK39:AM40"/>
    <mergeCell ref="AN39:AN40"/>
    <mergeCell ref="D41:F42"/>
    <mergeCell ref="G41:U42"/>
    <mergeCell ref="V41:AJ42"/>
    <mergeCell ref="AK41:AM42"/>
    <mergeCell ref="AN41:AN42"/>
    <mergeCell ref="C43:D46"/>
    <mergeCell ref="E43:AN44"/>
    <mergeCell ref="E45:G46"/>
    <mergeCell ref="H45:V46"/>
    <mergeCell ref="W45:Y46"/>
    <mergeCell ref="Z45:AF46"/>
    <mergeCell ref="F49:H49"/>
    <mergeCell ref="I49:K49"/>
    <mergeCell ref="C50:H56"/>
    <mergeCell ref="J50:L50"/>
    <mergeCell ref="N50:Q50"/>
    <mergeCell ref="R50:AN50"/>
    <mergeCell ref="I51:AN52"/>
    <mergeCell ref="AG45:AI46"/>
    <mergeCell ref="AJ45:AN46"/>
    <mergeCell ref="C47:E49"/>
    <mergeCell ref="F47:L47"/>
    <mergeCell ref="M47:S47"/>
    <mergeCell ref="T47:AN47"/>
    <mergeCell ref="F48:H48"/>
    <mergeCell ref="I48:K48"/>
    <mergeCell ref="M48:N49"/>
    <mergeCell ref="O48:P49"/>
    <mergeCell ref="I53:K54"/>
    <mergeCell ref="L53:X54"/>
    <mergeCell ref="Y53:AA54"/>
    <mergeCell ref="AB53:AN54"/>
    <mergeCell ref="I55:I56"/>
    <mergeCell ref="J55:AB56"/>
    <mergeCell ref="AC55:AC56"/>
    <mergeCell ref="AD55:AN56"/>
    <mergeCell ref="Q48:R49"/>
    <mergeCell ref="S48:S49"/>
    <mergeCell ref="T48:AN49"/>
    <mergeCell ref="AL64:AN65"/>
    <mergeCell ref="N62:S63"/>
    <mergeCell ref="U62:AJ63"/>
    <mergeCell ref="N64:S65"/>
    <mergeCell ref="U64:Z65"/>
    <mergeCell ref="AA64:AA65"/>
    <mergeCell ref="AB64:AJ65"/>
    <mergeCell ref="C58:AN58"/>
    <mergeCell ref="AD59:AE59"/>
    <mergeCell ref="AF59:AG59"/>
    <mergeCell ref="AI59:AJ59"/>
    <mergeCell ref="AL59:AM59"/>
    <mergeCell ref="C60:AN60"/>
  </mergeCells>
  <phoneticPr fontId="45"/>
  <conditionalFormatting sqref="I9:AB9 J50:L50 N50:Q50 I51:AN52 L53:X54 AB53:AN54 J55:AB56 AD55:AN56 U64:Z65 AB64:AJ65">
    <cfRule type="containsBlanks" dxfId="21" priority="1">
      <formula>LEN(TRIM(I9))=0</formula>
    </cfRule>
  </conditionalFormatting>
  <conditionalFormatting sqref="AJ15:AM16">
    <cfRule type="expression" dxfId="20" priority="2">
      <formula>$AJ$15&gt;20</formula>
    </cfRule>
  </conditionalFormatting>
  <dataValidations count="8">
    <dataValidation imeMode="on" operator="greaterThanOrEqual" allowBlank="1" showInputMessage="1" showErrorMessage="1" sqref="AF59:AG59" xr:uid="{6C0E109A-8699-4C0A-A5B5-6AE1C7F8E935}"/>
    <dataValidation operator="equal" allowBlank="1" showInputMessage="1" showErrorMessage="1" sqref="N50:Q50" xr:uid="{534C571D-FFE3-4A7E-AF02-1DEC4B45C525}"/>
    <dataValidation imeMode="on" operator="equal" allowBlank="1" showInputMessage="1" showErrorMessage="1" sqref="J50:L50" xr:uid="{571EBC11-4198-4A90-BABE-45FA78385C6A}"/>
    <dataValidation type="whole" operator="greaterThanOrEqual" allowBlank="1" showInputMessage="1" showErrorMessage="1" sqref="AK27:AM28 AK31:AM32 AK35:AM36 AK39:AM40 I48:K49 M48:N49 Q48:R49 AL59:AM59 AI59:AJ59" xr:uid="{D72154D7-41D4-4000-98D8-37AA18BA4FAB}">
      <formula1>0</formula1>
    </dataValidation>
    <dataValidation type="whole" allowBlank="1" showInputMessage="1" showErrorMessage="1" sqref="AK41:AM42 AK29:AM30 AK33:AM34 AK37:AM38" xr:uid="{6DC324B6-1B01-4622-83A7-3F1E1558626A}">
      <formula1>0</formula1>
      <formula2>60</formula2>
    </dataValidation>
    <dataValidation type="whole" allowBlank="1" showInputMessage="1" showErrorMessage="1" sqref="AJ15:AM16" xr:uid="{EF2BD18B-8A73-4CAC-82DB-0533409BF26D}">
      <formula1>0</formula1>
      <formula2>30</formula2>
    </dataValidation>
    <dataValidation type="whole" allowBlank="1" showInputMessage="1" showErrorMessage="1" sqref="AA15:AD16" xr:uid="{ACB7B6DA-EC7F-409B-ABBA-8C33AF634585}">
      <formula1>0</formula1>
      <formula2>300</formula2>
    </dataValidation>
    <dataValidation imeMode="hiragana" allowBlank="1" showInputMessage="1" showErrorMessage="1" sqref="H23:AA23 H17:T17 AA17:AM17 AA20:AM20 H20:T20 J12:AH12" xr:uid="{13D82C89-E902-4661-A063-D63251AFF213}"/>
  </dataValidations>
  <pageMargins left="0.70866141732283472" right="0.51181102362204722" top="0.35433070866141736" bottom="0.35433070866141736" header="0.31496062992125984" footer="0.31496062992125984"/>
  <pageSetup paperSize="9" scale="105" orientation="portrait" r:id="rId1"/>
  <colBreaks count="1" manualBreakCount="1">
    <brk id="40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CE347-BDC4-4555-8DA6-C52BF5560FB7}">
  <sheetPr>
    <tabColor rgb="FFFF99CC"/>
  </sheetPr>
  <dimension ref="B1:BA67"/>
  <sheetViews>
    <sheetView showGridLines="0" showRowColHeaders="0" topLeftCell="A43" zoomScale="110" zoomScaleNormal="110" workbookViewId="0">
      <selection activeCell="U64" sqref="U64:Z65"/>
    </sheetView>
  </sheetViews>
  <sheetFormatPr defaultColWidth="7.1796875" defaultRowHeight="13"/>
  <cols>
    <col min="1" max="42" width="2.1796875" style="1" customWidth="1"/>
    <col min="43" max="43" width="2.1796875" style="1" hidden="1" customWidth="1"/>
    <col min="44" max="46" width="2.1796875" style="1" customWidth="1"/>
    <col min="47" max="47" width="4.6328125" style="1" customWidth="1"/>
    <col min="48" max="52" width="4.6328125" style="1" hidden="1" customWidth="1"/>
    <col min="53" max="56" width="4.6328125" style="1" customWidth="1"/>
    <col min="57" max="255" width="2.1796875" style="1" customWidth="1"/>
    <col min="256" max="16384" width="7.1796875" style="1"/>
  </cols>
  <sheetData>
    <row r="1" spans="2:53" ht="13.5" thickBot="1"/>
    <row r="2" spans="2:53" ht="7.5" customHeight="1"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1"/>
      <c r="AO2" s="98"/>
    </row>
    <row r="3" spans="2:53">
      <c r="C3" s="20"/>
      <c r="D3" s="16"/>
      <c r="E3" s="17" t="s">
        <v>181</v>
      </c>
      <c r="Q3" s="84"/>
      <c r="AB3" s="106"/>
      <c r="AC3" s="84"/>
      <c r="AM3" s="98"/>
      <c r="AN3" s="102"/>
      <c r="AO3" s="98"/>
    </row>
    <row r="4" spans="2:53" ht="7.5" customHeight="1" thickBot="1"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4"/>
      <c r="AO4" s="98"/>
    </row>
    <row r="6" spans="2:5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53">
      <c r="B7" s="2"/>
      <c r="C7" s="387" t="s">
        <v>227</v>
      </c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88"/>
      <c r="AJ7" s="388"/>
      <c r="AK7" s="388"/>
      <c r="AL7" s="388"/>
      <c r="AM7" s="388"/>
      <c r="AN7" s="388"/>
      <c r="AO7" s="2"/>
      <c r="AP7" s="3"/>
    </row>
    <row r="8" spans="2:53" ht="54.65" customHeight="1">
      <c r="B8" s="2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2"/>
      <c r="AP8" s="3"/>
    </row>
    <row r="9" spans="2:53" ht="25.75" customHeight="1">
      <c r="B9" s="2"/>
      <c r="C9" s="390" t="s">
        <v>180</v>
      </c>
      <c r="D9" s="390"/>
      <c r="E9" s="390"/>
      <c r="F9" s="390"/>
      <c r="G9" s="390"/>
      <c r="H9" s="390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2"/>
      <c r="AP9" s="3"/>
    </row>
    <row r="10" spans="2:53">
      <c r="B10" s="2"/>
      <c r="C10" s="155" t="s">
        <v>0</v>
      </c>
      <c r="D10" s="156"/>
      <c r="E10" s="156"/>
      <c r="F10" s="156"/>
      <c r="G10" s="156"/>
      <c r="H10" s="156"/>
      <c r="I10" s="382" t="str">
        <f>部門</f>
        <v>（選択してください）</v>
      </c>
      <c r="J10" s="172"/>
      <c r="K10" s="172"/>
      <c r="L10" s="172"/>
      <c r="M10" s="172"/>
      <c r="N10" s="172"/>
      <c r="O10" s="248"/>
      <c r="P10" s="210" t="s">
        <v>177</v>
      </c>
      <c r="Q10" s="190"/>
      <c r="R10" s="190"/>
      <c r="S10" s="190"/>
      <c r="T10" s="190"/>
      <c r="U10" s="191"/>
      <c r="V10" s="382" t="str">
        <f>形態</f>
        <v>（選択してください）</v>
      </c>
      <c r="W10" s="172"/>
      <c r="X10" s="172"/>
      <c r="Y10" s="172"/>
      <c r="Z10" s="172"/>
      <c r="AA10" s="172"/>
      <c r="AB10" s="248"/>
      <c r="AC10" s="189" t="s">
        <v>24</v>
      </c>
      <c r="AD10" s="190"/>
      <c r="AE10" s="190"/>
      <c r="AF10" s="190"/>
      <c r="AG10" s="190"/>
      <c r="AH10" s="191"/>
      <c r="AI10" s="382" t="str">
        <f>県名</f>
        <v>（選択してください）</v>
      </c>
      <c r="AJ10" s="172"/>
      <c r="AK10" s="172"/>
      <c r="AL10" s="172"/>
      <c r="AM10" s="172"/>
      <c r="AN10" s="248"/>
      <c r="AO10" s="2"/>
      <c r="AP10" s="3"/>
      <c r="AV10" s="83" t="s">
        <v>47</v>
      </c>
      <c r="AW10" s="83" t="s">
        <v>152</v>
      </c>
      <c r="AX10" s="83" t="s">
        <v>174</v>
      </c>
      <c r="AY10" s="83" t="s">
        <v>46</v>
      </c>
      <c r="AZ10" s="83"/>
      <c r="BA10" s="83"/>
    </row>
    <row r="11" spans="2:53">
      <c r="B11" s="2"/>
      <c r="C11" s="157"/>
      <c r="D11" s="158"/>
      <c r="E11" s="158"/>
      <c r="F11" s="158"/>
      <c r="G11" s="158"/>
      <c r="H11" s="158"/>
      <c r="I11" s="383"/>
      <c r="J11" s="178"/>
      <c r="K11" s="178"/>
      <c r="L11" s="178"/>
      <c r="M11" s="178"/>
      <c r="N11" s="178"/>
      <c r="O11" s="267"/>
      <c r="P11" s="192"/>
      <c r="Q11" s="193"/>
      <c r="R11" s="193"/>
      <c r="S11" s="193"/>
      <c r="T11" s="193"/>
      <c r="U11" s="194"/>
      <c r="V11" s="383"/>
      <c r="W11" s="178"/>
      <c r="X11" s="178"/>
      <c r="Y11" s="178"/>
      <c r="Z11" s="178"/>
      <c r="AA11" s="178"/>
      <c r="AB11" s="267"/>
      <c r="AC11" s="192"/>
      <c r="AD11" s="193"/>
      <c r="AE11" s="193"/>
      <c r="AF11" s="193"/>
      <c r="AG11" s="193"/>
      <c r="AH11" s="194"/>
      <c r="AI11" s="383"/>
      <c r="AJ11" s="178"/>
      <c r="AK11" s="178"/>
      <c r="AL11" s="178"/>
      <c r="AM11" s="178"/>
      <c r="AN11" s="267"/>
      <c r="AO11" s="2"/>
      <c r="AP11" s="3"/>
      <c r="AV11" s="83" t="s">
        <v>47</v>
      </c>
      <c r="AW11" s="83" t="s">
        <v>48</v>
      </c>
      <c r="AX11" s="83" t="s">
        <v>49</v>
      </c>
      <c r="BA11" s="83"/>
    </row>
    <row r="12" spans="2:53">
      <c r="B12" s="2"/>
      <c r="C12" s="169" t="s">
        <v>1</v>
      </c>
      <c r="D12" s="170"/>
      <c r="E12" s="170"/>
      <c r="F12" s="170"/>
      <c r="G12" s="170"/>
      <c r="H12" s="170"/>
      <c r="I12" s="6" t="s">
        <v>21</v>
      </c>
      <c r="J12" s="289">
        <f>団体名よみ</f>
        <v>0</v>
      </c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7" t="s">
        <v>22</v>
      </c>
      <c r="AJ12" s="206" t="s">
        <v>2</v>
      </c>
      <c r="AK12" s="207"/>
      <c r="AL12" s="207"/>
      <c r="AM12" s="207"/>
      <c r="AN12" s="208"/>
      <c r="AO12" s="2"/>
      <c r="AP12" s="3"/>
      <c r="AV12" s="83" t="s">
        <v>47</v>
      </c>
      <c r="AW12" s="83" t="s">
        <v>161</v>
      </c>
      <c r="AX12" s="83" t="s">
        <v>162</v>
      </c>
      <c r="AY12" s="83" t="s">
        <v>163</v>
      </c>
      <c r="AZ12" s="83" t="s">
        <v>164</v>
      </c>
      <c r="BA12" s="83"/>
    </row>
    <row r="13" spans="2:53" ht="13.5" customHeight="1">
      <c r="B13" s="2"/>
      <c r="C13" s="165" t="s">
        <v>50</v>
      </c>
      <c r="D13" s="166"/>
      <c r="E13" s="166"/>
      <c r="F13" s="166"/>
      <c r="G13" s="166"/>
      <c r="H13" s="166"/>
      <c r="I13" s="384">
        <f>団体名</f>
        <v>0</v>
      </c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/>
      <c r="AH13" s="384"/>
      <c r="AI13" s="385"/>
      <c r="AJ13" s="195" t="s">
        <v>3</v>
      </c>
      <c r="AK13" s="196"/>
      <c r="AL13" s="202"/>
      <c r="AM13" s="202"/>
      <c r="AN13" s="203"/>
      <c r="AO13" s="2"/>
      <c r="AP13" s="3"/>
      <c r="AV13" s="83"/>
      <c r="AW13" s="83"/>
      <c r="AX13" s="83"/>
      <c r="AY13" s="83"/>
      <c r="AZ13" s="83"/>
      <c r="BA13" s="83"/>
    </row>
    <row r="14" spans="2:53">
      <c r="B14" s="2"/>
      <c r="C14" s="167"/>
      <c r="D14" s="168"/>
      <c r="E14" s="168"/>
      <c r="F14" s="168"/>
      <c r="G14" s="168"/>
      <c r="H14" s="168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/>
      <c r="AH14" s="384"/>
      <c r="AI14" s="385"/>
      <c r="AJ14" s="197"/>
      <c r="AK14" s="198"/>
      <c r="AL14" s="204"/>
      <c r="AM14" s="204"/>
      <c r="AN14" s="205"/>
      <c r="AO14" s="2"/>
      <c r="AP14" s="3"/>
      <c r="AV14" s="83" t="s">
        <v>145</v>
      </c>
      <c r="AW14" s="83" t="s">
        <v>146</v>
      </c>
    </row>
    <row r="15" spans="2:53" ht="13.5" customHeight="1">
      <c r="B15" s="2"/>
      <c r="C15" s="210" t="s">
        <v>4</v>
      </c>
      <c r="D15" s="227"/>
      <c r="E15" s="227"/>
      <c r="F15" s="227"/>
      <c r="G15" s="227"/>
      <c r="H15" s="228"/>
      <c r="I15" s="382">
        <f>指導者</f>
        <v>0</v>
      </c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248"/>
      <c r="W15" s="219" t="s">
        <v>211</v>
      </c>
      <c r="X15" s="220"/>
      <c r="Y15" s="220"/>
      <c r="Z15" s="221"/>
      <c r="AA15" s="217">
        <f>参加人員</f>
        <v>0</v>
      </c>
      <c r="AB15" s="190"/>
      <c r="AC15" s="190"/>
      <c r="AD15" s="190"/>
      <c r="AE15" s="225" t="s">
        <v>23</v>
      </c>
      <c r="AF15" s="211" t="s">
        <v>5</v>
      </c>
      <c r="AG15" s="212"/>
      <c r="AH15" s="212"/>
      <c r="AI15" s="213"/>
      <c r="AJ15" s="217">
        <f>補助員</f>
        <v>0</v>
      </c>
      <c r="AK15" s="190"/>
      <c r="AL15" s="190"/>
      <c r="AM15" s="190"/>
      <c r="AN15" s="225" t="s">
        <v>23</v>
      </c>
      <c r="AO15" s="2"/>
      <c r="AP15" s="3"/>
      <c r="AV15" s="82">
        <f>'イ．参加者名簿'!U17</f>
        <v>0</v>
      </c>
      <c r="AW15" s="82">
        <f>'イ．参加者名簿'!Z17</f>
        <v>0</v>
      </c>
    </row>
    <row r="16" spans="2:53">
      <c r="B16" s="2"/>
      <c r="C16" s="229"/>
      <c r="D16" s="230"/>
      <c r="E16" s="230"/>
      <c r="F16" s="230"/>
      <c r="G16" s="230"/>
      <c r="H16" s="231"/>
      <c r="I16" s="383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267"/>
      <c r="W16" s="222"/>
      <c r="X16" s="223"/>
      <c r="Y16" s="223"/>
      <c r="Z16" s="224"/>
      <c r="AA16" s="218"/>
      <c r="AB16" s="193"/>
      <c r="AC16" s="193"/>
      <c r="AD16" s="193"/>
      <c r="AE16" s="226"/>
      <c r="AF16" s="214"/>
      <c r="AG16" s="215"/>
      <c r="AH16" s="215"/>
      <c r="AI16" s="216"/>
      <c r="AJ16" s="218"/>
      <c r="AK16" s="193"/>
      <c r="AL16" s="193"/>
      <c r="AM16" s="193"/>
      <c r="AN16" s="226"/>
      <c r="AO16" s="2"/>
      <c r="AP16" s="3"/>
      <c r="AQ16" s="4"/>
    </row>
    <row r="17" spans="2:48" ht="13.5" customHeight="1">
      <c r="B17" s="2"/>
      <c r="C17" s="171" t="s">
        <v>1</v>
      </c>
      <c r="D17" s="172"/>
      <c r="E17" s="172"/>
      <c r="F17" s="173"/>
      <c r="G17" s="6" t="s">
        <v>21</v>
      </c>
      <c r="H17" s="289">
        <f>指揮者よみ</f>
        <v>0</v>
      </c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11" t="s">
        <v>22</v>
      </c>
      <c r="V17" s="171" t="s">
        <v>1</v>
      </c>
      <c r="W17" s="172"/>
      <c r="X17" s="172"/>
      <c r="Y17" s="173"/>
      <c r="Z17" s="6" t="s">
        <v>21</v>
      </c>
      <c r="AA17" s="289">
        <f>副指揮者よみ</f>
        <v>0</v>
      </c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7" t="s">
        <v>22</v>
      </c>
      <c r="AO17" s="2"/>
      <c r="AP17" s="3"/>
    </row>
    <row r="18" spans="2:48" ht="13.5" customHeight="1">
      <c r="B18" s="2"/>
      <c r="C18" s="174" t="s">
        <v>6</v>
      </c>
      <c r="D18" s="175"/>
      <c r="E18" s="175"/>
      <c r="F18" s="176"/>
      <c r="G18" s="378">
        <f>指揮者</f>
        <v>0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174" t="s">
        <v>43</v>
      </c>
      <c r="W18" s="175"/>
      <c r="X18" s="175"/>
      <c r="Y18" s="176"/>
      <c r="Z18" s="378">
        <f>副指揮者</f>
        <v>0</v>
      </c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379"/>
      <c r="AO18" s="2"/>
      <c r="AP18" s="3"/>
    </row>
    <row r="19" spans="2:48">
      <c r="B19" s="2"/>
      <c r="C19" s="177"/>
      <c r="D19" s="178"/>
      <c r="E19" s="178"/>
      <c r="F19" s="179"/>
      <c r="G19" s="380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177"/>
      <c r="W19" s="178"/>
      <c r="X19" s="178"/>
      <c r="Y19" s="179"/>
      <c r="Z19" s="380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381"/>
      <c r="AO19" s="2"/>
      <c r="AP19" s="3"/>
      <c r="AQ19" s="4"/>
    </row>
    <row r="20" spans="2:48" ht="13.5" customHeight="1">
      <c r="B20" s="2"/>
      <c r="C20" s="171" t="s">
        <v>1</v>
      </c>
      <c r="D20" s="172"/>
      <c r="E20" s="172"/>
      <c r="F20" s="173"/>
      <c r="G20" s="6" t="s">
        <v>21</v>
      </c>
      <c r="H20" s="289">
        <f>ＤＭよみ</f>
        <v>0</v>
      </c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11" t="s">
        <v>22</v>
      </c>
      <c r="V20" s="171" t="s">
        <v>1</v>
      </c>
      <c r="W20" s="172"/>
      <c r="X20" s="172"/>
      <c r="Y20" s="173"/>
      <c r="Z20" s="6" t="s">
        <v>21</v>
      </c>
      <c r="AA20" s="289">
        <f>ＳＤＭよみ</f>
        <v>0</v>
      </c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7" t="s">
        <v>22</v>
      </c>
      <c r="AO20" s="2"/>
      <c r="AP20" s="3"/>
    </row>
    <row r="21" spans="2:48" ht="13.5" customHeight="1">
      <c r="B21" s="2"/>
      <c r="C21" s="174" t="s">
        <v>44</v>
      </c>
      <c r="D21" s="175"/>
      <c r="E21" s="175"/>
      <c r="F21" s="176"/>
      <c r="G21" s="378">
        <f>ＤＭ</f>
        <v>0</v>
      </c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174" t="s">
        <v>45</v>
      </c>
      <c r="W21" s="175"/>
      <c r="X21" s="175"/>
      <c r="Y21" s="176"/>
      <c r="Z21" s="378">
        <f>ＳＤＭ</f>
        <v>0</v>
      </c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379"/>
      <c r="AO21" s="2"/>
      <c r="AP21" s="3"/>
    </row>
    <row r="22" spans="2:48">
      <c r="B22" s="2"/>
      <c r="C22" s="177"/>
      <c r="D22" s="178"/>
      <c r="E22" s="178"/>
      <c r="F22" s="179"/>
      <c r="G22" s="380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177"/>
      <c r="W22" s="178"/>
      <c r="X22" s="178"/>
      <c r="Y22" s="179"/>
      <c r="Z22" s="380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381"/>
      <c r="AO22" s="2"/>
      <c r="AP22" s="3"/>
      <c r="AQ22" s="4"/>
    </row>
    <row r="23" spans="2:48" ht="13.5" customHeight="1">
      <c r="B23" s="2"/>
      <c r="C23" s="171" t="s">
        <v>1</v>
      </c>
      <c r="D23" s="172"/>
      <c r="E23" s="172"/>
      <c r="F23" s="173"/>
      <c r="G23" s="6" t="s">
        <v>21</v>
      </c>
      <c r="H23" s="172">
        <f>タイトルよみ</f>
        <v>0</v>
      </c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7" t="s">
        <v>22</v>
      </c>
      <c r="AC23" s="232" t="s">
        <v>7</v>
      </c>
      <c r="AD23" s="233"/>
      <c r="AE23" s="233"/>
      <c r="AF23" s="234"/>
      <c r="AG23" s="268">
        <f>分計</f>
        <v>0</v>
      </c>
      <c r="AH23" s="269"/>
      <c r="AI23" s="269"/>
      <c r="AJ23" s="172" t="s">
        <v>25</v>
      </c>
      <c r="AK23" s="269">
        <f>秒計</f>
        <v>0</v>
      </c>
      <c r="AL23" s="269"/>
      <c r="AM23" s="269"/>
      <c r="AN23" s="248" t="s">
        <v>26</v>
      </c>
      <c r="AO23" s="2"/>
      <c r="AP23" s="3"/>
      <c r="AV23" s="13">
        <f>AK27+AK31+AK35+AK39</f>
        <v>0</v>
      </c>
    </row>
    <row r="24" spans="2:48" ht="13.5" customHeight="1">
      <c r="B24" s="2"/>
      <c r="C24" s="235" t="s">
        <v>8</v>
      </c>
      <c r="D24" s="241"/>
      <c r="E24" s="241"/>
      <c r="F24" s="242"/>
      <c r="G24" s="378">
        <f>タイトル</f>
        <v>0</v>
      </c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379"/>
      <c r="AC24" s="235"/>
      <c r="AD24" s="236"/>
      <c r="AE24" s="236"/>
      <c r="AF24" s="237"/>
      <c r="AG24" s="270"/>
      <c r="AH24" s="271"/>
      <c r="AI24" s="271"/>
      <c r="AJ24" s="175"/>
      <c r="AK24" s="271"/>
      <c r="AL24" s="271"/>
      <c r="AM24" s="271"/>
      <c r="AN24" s="252"/>
      <c r="AO24" s="2"/>
      <c r="AP24" s="3"/>
      <c r="AV24" s="12">
        <f>AK29+AK33+AK37+AK41</f>
        <v>0</v>
      </c>
    </row>
    <row r="25" spans="2:48">
      <c r="B25" s="2"/>
      <c r="C25" s="243"/>
      <c r="D25" s="244"/>
      <c r="E25" s="244"/>
      <c r="F25" s="245"/>
      <c r="G25" s="380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381"/>
      <c r="AC25" s="238"/>
      <c r="AD25" s="239"/>
      <c r="AE25" s="239"/>
      <c r="AF25" s="240"/>
      <c r="AG25" s="272"/>
      <c r="AH25" s="273"/>
      <c r="AI25" s="273"/>
      <c r="AJ25" s="178"/>
      <c r="AK25" s="273"/>
      <c r="AL25" s="273"/>
      <c r="AM25" s="273"/>
      <c r="AN25" s="267"/>
      <c r="AO25" s="2"/>
      <c r="AP25" s="3"/>
    </row>
    <row r="26" spans="2:48" ht="13.5" customHeight="1">
      <c r="B26" s="2"/>
      <c r="C26" s="246" t="s">
        <v>9</v>
      </c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7" t="s">
        <v>10</v>
      </c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 t="s">
        <v>11</v>
      </c>
      <c r="AL26" s="247"/>
      <c r="AM26" s="247"/>
      <c r="AN26" s="247"/>
      <c r="AO26" s="2"/>
      <c r="AP26" s="3"/>
    </row>
    <row r="27" spans="2:48" ht="13.5" customHeight="1">
      <c r="B27" s="2"/>
      <c r="C27" s="261">
        <v>1</v>
      </c>
      <c r="D27" s="171" t="s">
        <v>27</v>
      </c>
      <c r="E27" s="172"/>
      <c r="F27" s="248"/>
      <c r="G27" s="171">
        <f>邦文1</f>
        <v>0</v>
      </c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248"/>
      <c r="V27" s="171">
        <f>作編曲1</f>
        <v>0</v>
      </c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248"/>
      <c r="AK27" s="375">
        <f>分1</f>
        <v>0</v>
      </c>
      <c r="AL27" s="269"/>
      <c r="AM27" s="269"/>
      <c r="AN27" s="248" t="s">
        <v>25</v>
      </c>
      <c r="AO27" s="2"/>
      <c r="AP27" s="3"/>
    </row>
    <row r="28" spans="2:48">
      <c r="B28" s="2"/>
      <c r="C28" s="262"/>
      <c r="D28" s="249"/>
      <c r="E28" s="250"/>
      <c r="F28" s="251"/>
      <c r="G28" s="249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1"/>
      <c r="V28" s="249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1"/>
      <c r="AK28" s="376"/>
      <c r="AL28" s="271"/>
      <c r="AM28" s="271"/>
      <c r="AN28" s="252"/>
      <c r="AO28" s="2"/>
      <c r="AP28" s="3"/>
    </row>
    <row r="29" spans="2:48" ht="13.5" customHeight="1">
      <c r="B29" s="2"/>
      <c r="C29" s="262"/>
      <c r="D29" s="264" t="s">
        <v>28</v>
      </c>
      <c r="E29" s="265"/>
      <c r="F29" s="266"/>
      <c r="G29" s="264">
        <f>spell1</f>
        <v>0</v>
      </c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6"/>
      <c r="V29" s="264">
        <f>comp1</f>
        <v>0</v>
      </c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6"/>
      <c r="AK29" s="376">
        <f>秒1</f>
        <v>0</v>
      </c>
      <c r="AL29" s="271"/>
      <c r="AM29" s="271"/>
      <c r="AN29" s="252" t="s">
        <v>26</v>
      </c>
      <c r="AO29" s="2"/>
      <c r="AP29" s="3"/>
    </row>
    <row r="30" spans="2:48" ht="13.5" customHeight="1">
      <c r="B30" s="2"/>
      <c r="C30" s="263"/>
      <c r="D30" s="177"/>
      <c r="E30" s="178"/>
      <c r="F30" s="267"/>
      <c r="G30" s="177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267"/>
      <c r="V30" s="177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267"/>
      <c r="AK30" s="377"/>
      <c r="AL30" s="273"/>
      <c r="AM30" s="273"/>
      <c r="AN30" s="267"/>
      <c r="AO30" s="2"/>
      <c r="AP30" s="3"/>
    </row>
    <row r="31" spans="2:48" ht="13.5" customHeight="1">
      <c r="B31" s="2"/>
      <c r="C31" s="261">
        <v>2</v>
      </c>
      <c r="D31" s="171" t="s">
        <v>27</v>
      </c>
      <c r="E31" s="172"/>
      <c r="F31" s="248"/>
      <c r="G31" s="171">
        <f>邦文2</f>
        <v>0</v>
      </c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248"/>
      <c r="V31" s="171">
        <f>作編曲2</f>
        <v>0</v>
      </c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248"/>
      <c r="AK31" s="375">
        <f>分2</f>
        <v>0</v>
      </c>
      <c r="AL31" s="269"/>
      <c r="AM31" s="269"/>
      <c r="AN31" s="248" t="s">
        <v>25</v>
      </c>
      <c r="AO31" s="2"/>
      <c r="AP31" s="3"/>
    </row>
    <row r="32" spans="2:48">
      <c r="B32" s="2"/>
      <c r="C32" s="262"/>
      <c r="D32" s="249"/>
      <c r="E32" s="250"/>
      <c r="F32" s="251"/>
      <c r="G32" s="249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1"/>
      <c r="V32" s="249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1"/>
      <c r="AK32" s="376"/>
      <c r="AL32" s="271"/>
      <c r="AM32" s="271"/>
      <c r="AN32" s="252"/>
      <c r="AO32" s="2"/>
      <c r="AP32" s="3"/>
    </row>
    <row r="33" spans="2:51" ht="13.5" customHeight="1">
      <c r="B33" s="2"/>
      <c r="C33" s="262"/>
      <c r="D33" s="264" t="s">
        <v>28</v>
      </c>
      <c r="E33" s="265"/>
      <c r="F33" s="266"/>
      <c r="G33" s="264">
        <f>spell2</f>
        <v>0</v>
      </c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6"/>
      <c r="V33" s="264">
        <f>comp2</f>
        <v>0</v>
      </c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6"/>
      <c r="AK33" s="376">
        <f>秒2</f>
        <v>0</v>
      </c>
      <c r="AL33" s="271"/>
      <c r="AM33" s="271"/>
      <c r="AN33" s="252" t="s">
        <v>26</v>
      </c>
      <c r="AO33" s="2"/>
      <c r="AP33" s="3"/>
    </row>
    <row r="34" spans="2:51" ht="13.5" customHeight="1">
      <c r="B34" s="2"/>
      <c r="C34" s="263"/>
      <c r="D34" s="177"/>
      <c r="E34" s="178"/>
      <c r="F34" s="267"/>
      <c r="G34" s="177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267"/>
      <c r="V34" s="177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267"/>
      <c r="AK34" s="377"/>
      <c r="AL34" s="273"/>
      <c r="AM34" s="273"/>
      <c r="AN34" s="267"/>
      <c r="AO34" s="2"/>
      <c r="AP34" s="3"/>
    </row>
    <row r="35" spans="2:51" ht="13.5" customHeight="1">
      <c r="B35" s="2"/>
      <c r="C35" s="261">
        <v>3</v>
      </c>
      <c r="D35" s="171" t="s">
        <v>27</v>
      </c>
      <c r="E35" s="172"/>
      <c r="F35" s="248"/>
      <c r="G35" s="171">
        <f>邦文3</f>
        <v>0</v>
      </c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248"/>
      <c r="V35" s="171">
        <f>作編曲3</f>
        <v>0</v>
      </c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248"/>
      <c r="AK35" s="375">
        <f>分3</f>
        <v>0</v>
      </c>
      <c r="AL35" s="269"/>
      <c r="AM35" s="269"/>
      <c r="AN35" s="248" t="s">
        <v>25</v>
      </c>
      <c r="AO35" s="2"/>
      <c r="AP35" s="3"/>
    </row>
    <row r="36" spans="2:51">
      <c r="B36" s="2"/>
      <c r="C36" s="262"/>
      <c r="D36" s="249"/>
      <c r="E36" s="250"/>
      <c r="F36" s="251"/>
      <c r="G36" s="249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1"/>
      <c r="V36" s="249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1"/>
      <c r="AK36" s="376"/>
      <c r="AL36" s="271"/>
      <c r="AM36" s="271"/>
      <c r="AN36" s="252"/>
      <c r="AO36" s="2"/>
      <c r="AP36" s="3"/>
    </row>
    <row r="37" spans="2:51" ht="13.5" customHeight="1">
      <c r="B37" s="2"/>
      <c r="C37" s="262"/>
      <c r="D37" s="264" t="s">
        <v>28</v>
      </c>
      <c r="E37" s="265"/>
      <c r="F37" s="266"/>
      <c r="G37" s="264">
        <f>spell3</f>
        <v>0</v>
      </c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6"/>
      <c r="V37" s="264">
        <f>comp3</f>
        <v>0</v>
      </c>
      <c r="W37" s="265"/>
      <c r="X37" s="265"/>
      <c r="Y37" s="265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6"/>
      <c r="AK37" s="376">
        <f>秒3</f>
        <v>0</v>
      </c>
      <c r="AL37" s="271"/>
      <c r="AM37" s="271"/>
      <c r="AN37" s="252" t="s">
        <v>26</v>
      </c>
      <c r="AO37" s="2"/>
      <c r="AP37" s="3"/>
    </row>
    <row r="38" spans="2:51" ht="13.5" customHeight="1">
      <c r="B38" s="2"/>
      <c r="C38" s="263"/>
      <c r="D38" s="177"/>
      <c r="E38" s="178"/>
      <c r="F38" s="267"/>
      <c r="G38" s="177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267"/>
      <c r="V38" s="177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267"/>
      <c r="AK38" s="377"/>
      <c r="AL38" s="273"/>
      <c r="AM38" s="273"/>
      <c r="AN38" s="267"/>
      <c r="AO38" s="2"/>
      <c r="AP38" s="3"/>
    </row>
    <row r="39" spans="2:51" ht="13.5" customHeight="1">
      <c r="B39" s="2"/>
      <c r="C39" s="261">
        <v>4</v>
      </c>
      <c r="D39" s="171" t="s">
        <v>27</v>
      </c>
      <c r="E39" s="172"/>
      <c r="F39" s="248"/>
      <c r="G39" s="171">
        <f>邦文4</f>
        <v>0</v>
      </c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248"/>
      <c r="V39" s="171">
        <f>作編曲4</f>
        <v>0</v>
      </c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248"/>
      <c r="AK39" s="375">
        <f>分4</f>
        <v>0</v>
      </c>
      <c r="AL39" s="269"/>
      <c r="AM39" s="269"/>
      <c r="AN39" s="248" t="s">
        <v>25</v>
      </c>
      <c r="AO39" s="2"/>
      <c r="AP39" s="3"/>
    </row>
    <row r="40" spans="2:51">
      <c r="B40" s="2"/>
      <c r="C40" s="262"/>
      <c r="D40" s="249"/>
      <c r="E40" s="250"/>
      <c r="F40" s="251"/>
      <c r="G40" s="249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1"/>
      <c r="V40" s="249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1"/>
      <c r="AK40" s="376"/>
      <c r="AL40" s="271"/>
      <c r="AM40" s="271"/>
      <c r="AN40" s="252"/>
      <c r="AO40" s="2"/>
      <c r="AP40" s="3"/>
    </row>
    <row r="41" spans="2:51" ht="13.5" customHeight="1">
      <c r="B41" s="2"/>
      <c r="C41" s="262"/>
      <c r="D41" s="264" t="s">
        <v>28</v>
      </c>
      <c r="E41" s="265"/>
      <c r="F41" s="266"/>
      <c r="G41" s="264">
        <f>spell4</f>
        <v>0</v>
      </c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6"/>
      <c r="V41" s="264">
        <f>comp4</f>
        <v>0</v>
      </c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6"/>
      <c r="AK41" s="376">
        <f>秒4</f>
        <v>0</v>
      </c>
      <c r="AL41" s="271"/>
      <c r="AM41" s="271"/>
      <c r="AN41" s="252" t="s">
        <v>26</v>
      </c>
      <c r="AO41" s="2"/>
      <c r="AP41" s="3"/>
    </row>
    <row r="42" spans="2:51" ht="13.5" customHeight="1">
      <c r="B42" s="2"/>
      <c r="C42" s="263"/>
      <c r="D42" s="177"/>
      <c r="E42" s="178"/>
      <c r="F42" s="267"/>
      <c r="G42" s="177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267"/>
      <c r="V42" s="177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267"/>
      <c r="AK42" s="377"/>
      <c r="AL42" s="273"/>
      <c r="AM42" s="273"/>
      <c r="AN42" s="267"/>
      <c r="AO42" s="2"/>
      <c r="AP42" s="3"/>
    </row>
    <row r="43" spans="2:51">
      <c r="B43" s="2"/>
      <c r="C43" s="278" t="s">
        <v>12</v>
      </c>
      <c r="D43" s="279"/>
      <c r="E43" s="370" t="str">
        <f>著作権</f>
        <v>（選択してください）</v>
      </c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0"/>
      <c r="AK43" s="370"/>
      <c r="AL43" s="370"/>
      <c r="AM43" s="370"/>
      <c r="AN43" s="371"/>
      <c r="AO43" s="2"/>
      <c r="AP43" s="3"/>
      <c r="AV43" s="1" t="s">
        <v>47</v>
      </c>
      <c r="AW43" s="1" t="s">
        <v>51</v>
      </c>
      <c r="AX43" s="1" t="s">
        <v>151</v>
      </c>
      <c r="AY43" s="1" t="s">
        <v>52</v>
      </c>
    </row>
    <row r="44" spans="2:51">
      <c r="B44" s="2"/>
      <c r="C44" s="280"/>
      <c r="D44" s="281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3"/>
      <c r="AH44" s="373"/>
      <c r="AI44" s="373"/>
      <c r="AJ44" s="373"/>
      <c r="AK44" s="373"/>
      <c r="AL44" s="373"/>
      <c r="AM44" s="373"/>
      <c r="AN44" s="374"/>
      <c r="AO44" s="2"/>
      <c r="AP44" s="3"/>
    </row>
    <row r="45" spans="2:51" ht="13.25" customHeight="1">
      <c r="B45" s="2"/>
      <c r="C45" s="280"/>
      <c r="D45" s="281"/>
      <c r="E45" s="296" t="str">
        <f>IF(LEFT(E43)="イ","許諾先を入力→","")</f>
        <v/>
      </c>
      <c r="F45" s="297"/>
      <c r="G45" s="297"/>
      <c r="H45" s="265">
        <f>許諾先</f>
        <v>0</v>
      </c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32" t="s">
        <v>216</v>
      </c>
      <c r="X45" s="289"/>
      <c r="Y45" s="290"/>
      <c r="Z45" s="172" t="str">
        <f>申込書責任者入力シート!Z44</f>
        <v>（選択してください）</v>
      </c>
      <c r="AA45" s="172"/>
      <c r="AB45" s="172"/>
      <c r="AC45" s="172"/>
      <c r="AD45" s="172"/>
      <c r="AE45" s="172"/>
      <c r="AF45" s="248"/>
      <c r="AG45" s="232"/>
      <c r="AH45" s="289"/>
      <c r="AI45" s="289"/>
      <c r="AJ45" s="172"/>
      <c r="AK45" s="172"/>
      <c r="AL45" s="172"/>
      <c r="AM45" s="172"/>
      <c r="AN45" s="248"/>
      <c r="AO45" s="2"/>
      <c r="AP45" s="3"/>
      <c r="AV45" s="1" t="s">
        <v>47</v>
      </c>
      <c r="AW45" s="1" t="s">
        <v>171</v>
      </c>
      <c r="AX45" s="1" t="s">
        <v>159</v>
      </c>
      <c r="AY45" s="1" t="s">
        <v>172</v>
      </c>
    </row>
    <row r="46" spans="2:51">
      <c r="B46" s="2"/>
      <c r="C46" s="282"/>
      <c r="D46" s="283"/>
      <c r="E46" s="298"/>
      <c r="F46" s="299"/>
      <c r="G46" s="299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243"/>
      <c r="X46" s="244"/>
      <c r="Y46" s="245"/>
      <c r="Z46" s="178"/>
      <c r="AA46" s="178"/>
      <c r="AB46" s="178"/>
      <c r="AC46" s="178"/>
      <c r="AD46" s="178"/>
      <c r="AE46" s="178"/>
      <c r="AF46" s="267"/>
      <c r="AG46" s="243"/>
      <c r="AH46" s="244"/>
      <c r="AI46" s="244"/>
      <c r="AJ46" s="178"/>
      <c r="AK46" s="178"/>
      <c r="AL46" s="178"/>
      <c r="AM46" s="178"/>
      <c r="AN46" s="267"/>
      <c r="AO46" s="2"/>
      <c r="AP46" s="3"/>
      <c r="AV46" s="1" t="s">
        <v>47</v>
      </c>
      <c r="AW46" s="1" t="s">
        <v>53</v>
      </c>
      <c r="AX46" s="1" t="s">
        <v>54</v>
      </c>
    </row>
    <row r="47" spans="2:51">
      <c r="B47" s="2"/>
      <c r="C47" s="211" t="s">
        <v>13</v>
      </c>
      <c r="D47" s="212"/>
      <c r="E47" s="300"/>
      <c r="F47" s="293" t="s">
        <v>143</v>
      </c>
      <c r="G47" s="294"/>
      <c r="H47" s="294"/>
      <c r="I47" s="294"/>
      <c r="J47" s="294"/>
      <c r="K47" s="294"/>
      <c r="L47" s="295"/>
      <c r="M47" s="293" t="s">
        <v>14</v>
      </c>
      <c r="N47" s="294"/>
      <c r="O47" s="294"/>
      <c r="P47" s="294"/>
      <c r="Q47" s="294"/>
      <c r="R47" s="294"/>
      <c r="S47" s="295"/>
      <c r="T47" s="293" t="s">
        <v>15</v>
      </c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5"/>
      <c r="AO47" s="2"/>
      <c r="AP47" s="3"/>
    </row>
    <row r="48" spans="2:51">
      <c r="B48" s="2"/>
      <c r="C48" s="301"/>
      <c r="D48" s="302"/>
      <c r="E48" s="303"/>
      <c r="F48" s="305" t="s">
        <v>30</v>
      </c>
      <c r="G48" s="306"/>
      <c r="H48" s="307"/>
      <c r="I48" s="306">
        <f>大型バス</f>
        <v>0</v>
      </c>
      <c r="J48" s="306"/>
      <c r="K48" s="306"/>
      <c r="L48" s="14" t="s">
        <v>29</v>
      </c>
      <c r="M48" s="264">
        <f>トラックt</f>
        <v>0</v>
      </c>
      <c r="N48" s="265"/>
      <c r="O48" s="265" t="s">
        <v>32</v>
      </c>
      <c r="P48" s="265"/>
      <c r="Q48" s="265">
        <f>トラック数</f>
        <v>0</v>
      </c>
      <c r="R48" s="265"/>
      <c r="S48" s="266" t="s">
        <v>29</v>
      </c>
      <c r="T48" s="364">
        <f>その他</f>
        <v>0</v>
      </c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65"/>
      <c r="AJ48" s="365"/>
      <c r="AK48" s="365"/>
      <c r="AL48" s="365"/>
      <c r="AM48" s="365"/>
      <c r="AN48" s="366"/>
      <c r="AO48" s="2"/>
      <c r="AP48" s="3"/>
    </row>
    <row r="49" spans="2:42" ht="13.5" customHeight="1">
      <c r="B49" s="2"/>
      <c r="C49" s="214"/>
      <c r="D49" s="215"/>
      <c r="E49" s="304"/>
      <c r="F49" s="324" t="s">
        <v>31</v>
      </c>
      <c r="G49" s="325"/>
      <c r="H49" s="326"/>
      <c r="I49" s="325">
        <f>マイクロバス</f>
        <v>0</v>
      </c>
      <c r="J49" s="325"/>
      <c r="K49" s="325"/>
      <c r="L49" s="15" t="s">
        <v>29</v>
      </c>
      <c r="M49" s="177"/>
      <c r="N49" s="178"/>
      <c r="O49" s="178"/>
      <c r="P49" s="178"/>
      <c r="Q49" s="178"/>
      <c r="R49" s="178"/>
      <c r="S49" s="267"/>
      <c r="T49" s="367"/>
      <c r="U49" s="368"/>
      <c r="V49" s="368"/>
      <c r="W49" s="368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68"/>
      <c r="AM49" s="368"/>
      <c r="AN49" s="369"/>
      <c r="AO49" s="2"/>
      <c r="AP49" s="3"/>
    </row>
    <row r="50" spans="2:42" ht="13.5" customHeight="1">
      <c r="B50" s="2"/>
      <c r="C50" s="210" t="s">
        <v>178</v>
      </c>
      <c r="D50" s="227"/>
      <c r="E50" s="227"/>
      <c r="F50" s="227"/>
      <c r="G50" s="227"/>
      <c r="H50" s="228"/>
      <c r="I50" s="8" t="s">
        <v>33</v>
      </c>
      <c r="J50" s="319"/>
      <c r="K50" s="319"/>
      <c r="L50" s="319"/>
      <c r="M50" s="9" t="s">
        <v>34</v>
      </c>
      <c r="N50" s="319"/>
      <c r="O50" s="319"/>
      <c r="P50" s="319"/>
      <c r="Q50" s="319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1"/>
      <c r="AO50" s="2"/>
      <c r="AP50" s="3"/>
    </row>
    <row r="51" spans="2:42">
      <c r="B51" s="2"/>
      <c r="C51" s="327"/>
      <c r="D51" s="328"/>
      <c r="E51" s="328"/>
      <c r="F51" s="328"/>
      <c r="G51" s="328"/>
      <c r="H51" s="329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5"/>
      <c r="AO51" s="2"/>
      <c r="AP51" s="3"/>
    </row>
    <row r="52" spans="2:42">
      <c r="B52" s="2"/>
      <c r="C52" s="327"/>
      <c r="D52" s="328"/>
      <c r="E52" s="328"/>
      <c r="F52" s="328"/>
      <c r="G52" s="328"/>
      <c r="H52" s="329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5"/>
      <c r="AO52" s="2"/>
      <c r="AP52" s="3"/>
    </row>
    <row r="53" spans="2:42" ht="13.5" customHeight="1">
      <c r="B53" s="2"/>
      <c r="C53" s="327"/>
      <c r="D53" s="328"/>
      <c r="E53" s="328"/>
      <c r="F53" s="328"/>
      <c r="G53" s="328"/>
      <c r="H53" s="329"/>
      <c r="I53" s="330" t="s">
        <v>16</v>
      </c>
      <c r="J53" s="330"/>
      <c r="K53" s="330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0" t="s">
        <v>17</v>
      </c>
      <c r="Z53" s="330"/>
      <c r="AA53" s="330"/>
      <c r="AB53" s="337"/>
      <c r="AC53" s="337"/>
      <c r="AD53" s="337"/>
      <c r="AE53" s="337"/>
      <c r="AF53" s="337"/>
      <c r="AG53" s="337"/>
      <c r="AH53" s="337"/>
      <c r="AI53" s="337"/>
      <c r="AJ53" s="337"/>
      <c r="AK53" s="337"/>
      <c r="AL53" s="337"/>
      <c r="AM53" s="337"/>
      <c r="AN53" s="338"/>
      <c r="AO53" s="2"/>
      <c r="AP53" s="3"/>
    </row>
    <row r="54" spans="2:42">
      <c r="B54" s="2"/>
      <c r="C54" s="327"/>
      <c r="D54" s="328"/>
      <c r="E54" s="328"/>
      <c r="F54" s="328"/>
      <c r="G54" s="328"/>
      <c r="H54" s="329"/>
      <c r="I54" s="330"/>
      <c r="J54" s="330"/>
      <c r="K54" s="330"/>
      <c r="L54" s="337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0"/>
      <c r="Z54" s="330"/>
      <c r="AA54" s="330"/>
      <c r="AB54" s="337"/>
      <c r="AC54" s="337"/>
      <c r="AD54" s="337"/>
      <c r="AE54" s="337"/>
      <c r="AF54" s="337"/>
      <c r="AG54" s="337"/>
      <c r="AH54" s="337"/>
      <c r="AI54" s="337"/>
      <c r="AJ54" s="337"/>
      <c r="AK54" s="337"/>
      <c r="AL54" s="337"/>
      <c r="AM54" s="337"/>
      <c r="AN54" s="338"/>
      <c r="AO54" s="2"/>
      <c r="AP54" s="3"/>
    </row>
    <row r="55" spans="2:42" ht="13.5" customHeight="1">
      <c r="B55" s="2"/>
      <c r="C55" s="327"/>
      <c r="D55" s="328"/>
      <c r="E55" s="328"/>
      <c r="F55" s="328"/>
      <c r="G55" s="328"/>
      <c r="H55" s="329"/>
      <c r="I55" s="281" t="s">
        <v>55</v>
      </c>
      <c r="J55" s="357"/>
      <c r="K55" s="358"/>
      <c r="L55" s="358"/>
      <c r="M55" s="358"/>
      <c r="N55" s="358"/>
      <c r="O55" s="358"/>
      <c r="P55" s="358"/>
      <c r="Q55" s="358"/>
      <c r="R55" s="358"/>
      <c r="S55" s="358"/>
      <c r="T55" s="358"/>
      <c r="U55" s="358"/>
      <c r="V55" s="358"/>
      <c r="W55" s="358"/>
      <c r="X55" s="358"/>
      <c r="Y55" s="358"/>
      <c r="Z55" s="358"/>
      <c r="AA55" s="358"/>
      <c r="AB55" s="359"/>
      <c r="AC55" s="346" t="s">
        <v>19</v>
      </c>
      <c r="AD55" s="336"/>
      <c r="AE55" s="275"/>
      <c r="AF55" s="275"/>
      <c r="AG55" s="275"/>
      <c r="AH55" s="275"/>
      <c r="AI55" s="275"/>
      <c r="AJ55" s="275"/>
      <c r="AK55" s="275"/>
      <c r="AL55" s="275"/>
      <c r="AM55" s="275"/>
      <c r="AN55" s="276"/>
      <c r="AO55" s="2"/>
      <c r="AP55" s="3"/>
    </row>
    <row r="56" spans="2:42">
      <c r="B56" s="2"/>
      <c r="C56" s="229"/>
      <c r="D56" s="230"/>
      <c r="E56" s="230"/>
      <c r="F56" s="230"/>
      <c r="G56" s="230"/>
      <c r="H56" s="231"/>
      <c r="I56" s="283"/>
      <c r="J56" s="360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Z56" s="361"/>
      <c r="AA56" s="361"/>
      <c r="AB56" s="362"/>
      <c r="AC56" s="347"/>
      <c r="AD56" s="162"/>
      <c r="AE56" s="163"/>
      <c r="AF56" s="163"/>
      <c r="AG56" s="163"/>
      <c r="AH56" s="163"/>
      <c r="AI56" s="163"/>
      <c r="AJ56" s="163"/>
      <c r="AK56" s="163"/>
      <c r="AL56" s="163"/>
      <c r="AM56" s="163"/>
      <c r="AN56" s="164"/>
      <c r="AO56" s="2"/>
      <c r="AP56" s="3"/>
    </row>
    <row r="57" spans="2:42" ht="4.25" customHeight="1">
      <c r="B57" s="2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2"/>
      <c r="AP57" s="3"/>
    </row>
    <row r="58" spans="2:42">
      <c r="B58" s="2"/>
      <c r="C58" s="352" t="s">
        <v>157</v>
      </c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2"/>
      <c r="S58" s="352"/>
      <c r="T58" s="352"/>
      <c r="U58" s="352"/>
      <c r="V58" s="352"/>
      <c r="W58" s="352"/>
      <c r="X58" s="352"/>
      <c r="Y58" s="352"/>
      <c r="Z58" s="352"/>
      <c r="AA58" s="352"/>
      <c r="AB58" s="352"/>
      <c r="AC58" s="352"/>
      <c r="AD58" s="352"/>
      <c r="AE58" s="352"/>
      <c r="AF58" s="352"/>
      <c r="AG58" s="352"/>
      <c r="AH58" s="352"/>
      <c r="AI58" s="352"/>
      <c r="AJ58" s="352"/>
      <c r="AK58" s="352"/>
      <c r="AL58" s="352"/>
      <c r="AM58" s="352"/>
      <c r="AN58" s="352"/>
      <c r="AO58" s="2"/>
      <c r="AP58" s="3"/>
    </row>
    <row r="59" spans="2:42">
      <c r="B59" s="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349" t="s">
        <v>153</v>
      </c>
      <c r="AE59" s="349"/>
      <c r="AF59" s="356">
        <f>年</f>
        <v>0</v>
      </c>
      <c r="AG59" s="356"/>
      <c r="AH59" s="5" t="s">
        <v>37</v>
      </c>
      <c r="AI59" s="349">
        <f>月</f>
        <v>0</v>
      </c>
      <c r="AJ59" s="349"/>
      <c r="AK59" s="5" t="s">
        <v>36</v>
      </c>
      <c r="AL59" s="349">
        <f>日</f>
        <v>0</v>
      </c>
      <c r="AM59" s="349"/>
      <c r="AN59" s="5" t="s">
        <v>35</v>
      </c>
      <c r="AO59" s="2"/>
      <c r="AP59" s="3"/>
    </row>
    <row r="60" spans="2:42">
      <c r="B60" s="2"/>
      <c r="C60" s="355" t="s">
        <v>223</v>
      </c>
      <c r="D60" s="355"/>
      <c r="E60" s="355"/>
      <c r="F60" s="355"/>
      <c r="G60" s="355"/>
      <c r="H60" s="355"/>
      <c r="I60" s="355"/>
      <c r="J60" s="355"/>
      <c r="K60" s="355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  <c r="AB60" s="355"/>
      <c r="AC60" s="355"/>
      <c r="AD60" s="355"/>
      <c r="AE60" s="355"/>
      <c r="AF60" s="355"/>
      <c r="AG60" s="355"/>
      <c r="AH60" s="355"/>
      <c r="AI60" s="355"/>
      <c r="AJ60" s="355"/>
      <c r="AK60" s="355"/>
      <c r="AL60" s="355"/>
      <c r="AM60" s="355"/>
      <c r="AN60" s="355"/>
      <c r="AO60" s="2"/>
      <c r="AP60" s="3"/>
    </row>
    <row r="61" spans="2:42" ht="3.75" customHeight="1">
      <c r="B61" s="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2"/>
      <c r="AP61" s="3"/>
    </row>
    <row r="62" spans="2:42" ht="12.65" customHeight="1">
      <c r="B62" s="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349" t="s">
        <v>179</v>
      </c>
      <c r="O62" s="349"/>
      <c r="P62" s="349"/>
      <c r="Q62" s="349"/>
      <c r="R62" s="349"/>
      <c r="S62" s="349"/>
      <c r="T62" s="5"/>
      <c r="U62" s="355">
        <f>I9</f>
        <v>0</v>
      </c>
      <c r="V62" s="355"/>
      <c r="W62" s="355"/>
      <c r="X62" s="355"/>
      <c r="Y62" s="355"/>
      <c r="Z62" s="355"/>
      <c r="AA62" s="355"/>
      <c r="AB62" s="355"/>
      <c r="AC62" s="355"/>
      <c r="AD62" s="355"/>
      <c r="AE62" s="355"/>
      <c r="AF62" s="355"/>
      <c r="AG62" s="355"/>
      <c r="AH62" s="355"/>
      <c r="AI62" s="355"/>
      <c r="AJ62" s="355"/>
      <c r="AK62" s="5"/>
      <c r="AL62" s="5"/>
      <c r="AM62" s="5"/>
      <c r="AN62" s="5"/>
      <c r="AO62" s="2"/>
      <c r="AP62" s="3"/>
    </row>
    <row r="63" spans="2:42" ht="12.65" customHeight="1">
      <c r="B63" s="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349"/>
      <c r="O63" s="349"/>
      <c r="P63" s="349"/>
      <c r="Q63" s="349"/>
      <c r="R63" s="349"/>
      <c r="S63" s="349"/>
      <c r="T63" s="5"/>
      <c r="U63" s="363"/>
      <c r="V63" s="363"/>
      <c r="W63" s="363"/>
      <c r="X63" s="363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3"/>
      <c r="AK63" s="5"/>
      <c r="AL63" s="5"/>
      <c r="AM63" s="5"/>
      <c r="AN63" s="5"/>
      <c r="AO63" s="2"/>
      <c r="AP63" s="3"/>
    </row>
    <row r="64" spans="2:42">
      <c r="B64" s="2"/>
      <c r="N64" s="351" t="s">
        <v>40</v>
      </c>
      <c r="O64" s="351"/>
      <c r="P64" s="351"/>
      <c r="Q64" s="351"/>
      <c r="R64" s="351"/>
      <c r="S64" s="351"/>
      <c r="U64" s="348"/>
      <c r="V64" s="348"/>
      <c r="W64" s="348"/>
      <c r="X64" s="348"/>
      <c r="Y64" s="348"/>
      <c r="Z64" s="348"/>
      <c r="AA64" s="350" t="s">
        <v>39</v>
      </c>
      <c r="AB64" s="348"/>
      <c r="AC64" s="348"/>
      <c r="AD64" s="348"/>
      <c r="AE64" s="348"/>
      <c r="AF64" s="348"/>
      <c r="AG64" s="348"/>
      <c r="AH64" s="348"/>
      <c r="AI64" s="348"/>
      <c r="AJ64" s="348"/>
      <c r="AL64" s="349" t="s">
        <v>38</v>
      </c>
      <c r="AM64" s="349"/>
      <c r="AN64" s="349"/>
      <c r="AO64" s="2"/>
      <c r="AP64" s="3"/>
    </row>
    <row r="65" spans="2:42">
      <c r="B65" s="2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351"/>
      <c r="O65" s="351"/>
      <c r="P65" s="351"/>
      <c r="Q65" s="351"/>
      <c r="R65" s="351"/>
      <c r="S65" s="351"/>
      <c r="T65" s="10"/>
      <c r="U65" s="348"/>
      <c r="V65" s="348"/>
      <c r="W65" s="348"/>
      <c r="X65" s="348"/>
      <c r="Y65" s="348"/>
      <c r="Z65" s="348"/>
      <c r="AA65" s="350"/>
      <c r="AB65" s="348"/>
      <c r="AC65" s="348"/>
      <c r="AD65" s="348"/>
      <c r="AE65" s="348"/>
      <c r="AF65" s="348"/>
      <c r="AG65" s="348"/>
      <c r="AH65" s="348"/>
      <c r="AI65" s="348"/>
      <c r="AJ65" s="348"/>
      <c r="AK65" s="10"/>
      <c r="AL65" s="349"/>
      <c r="AM65" s="349"/>
      <c r="AN65" s="349"/>
      <c r="AO65" s="2"/>
      <c r="AP65" s="3"/>
    </row>
    <row r="66" spans="2:4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3"/>
    </row>
    <row r="67" spans="2:4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</sheetData>
  <sheetProtection algorithmName="SHA-512" hashValue="691isn/UHihth1lNkeK/aEm78Ky7ZEkeTDSybNd0ZEZ2cm/tJVPnFGcjQmA5kHuNhom30Cbyu6NAV/y/uMFr6w==" saltValue="bp9K+SYq+TQT8Ow1xvxUng==" spinCount="100000" sheet="1" selectLockedCells="1"/>
  <mergeCells count="143">
    <mergeCell ref="C12:H12"/>
    <mergeCell ref="J12:AH12"/>
    <mergeCell ref="AJ12:AN12"/>
    <mergeCell ref="C13:H14"/>
    <mergeCell ref="I13:AI14"/>
    <mergeCell ref="AJ13:AK14"/>
    <mergeCell ref="AL13:AN14"/>
    <mergeCell ref="C7:AN8"/>
    <mergeCell ref="C9:H9"/>
    <mergeCell ref="I9:AB9"/>
    <mergeCell ref="C10:H11"/>
    <mergeCell ref="I10:O11"/>
    <mergeCell ref="P10:U11"/>
    <mergeCell ref="V10:AB11"/>
    <mergeCell ref="AC10:AH11"/>
    <mergeCell ref="AI10:AN11"/>
    <mergeCell ref="C18:F19"/>
    <mergeCell ref="G18:U19"/>
    <mergeCell ref="V18:Y19"/>
    <mergeCell ref="Z18:AN19"/>
    <mergeCell ref="C20:F20"/>
    <mergeCell ref="H20:T20"/>
    <mergeCell ref="V20:Y20"/>
    <mergeCell ref="AA20:AM20"/>
    <mergeCell ref="AJ15:AM16"/>
    <mergeCell ref="AN15:AN16"/>
    <mergeCell ref="C17:F17"/>
    <mergeCell ref="H17:T17"/>
    <mergeCell ref="V17:Y17"/>
    <mergeCell ref="AA17:AM17"/>
    <mergeCell ref="C15:H16"/>
    <mergeCell ref="I15:V16"/>
    <mergeCell ref="W15:Z16"/>
    <mergeCell ref="AA15:AD16"/>
    <mergeCell ref="AE15:AE16"/>
    <mergeCell ref="AF15:AI16"/>
    <mergeCell ref="AN23:AN25"/>
    <mergeCell ref="C24:F25"/>
    <mergeCell ref="G24:AB25"/>
    <mergeCell ref="C26:U26"/>
    <mergeCell ref="V26:AJ26"/>
    <mergeCell ref="AK26:AN26"/>
    <mergeCell ref="C21:F22"/>
    <mergeCell ref="G21:U22"/>
    <mergeCell ref="V21:Y22"/>
    <mergeCell ref="Z21:AN22"/>
    <mergeCell ref="C23:F23"/>
    <mergeCell ref="H23:AA23"/>
    <mergeCell ref="AC23:AF25"/>
    <mergeCell ref="AG23:AI25"/>
    <mergeCell ref="AJ23:AJ25"/>
    <mergeCell ref="AK23:AM25"/>
    <mergeCell ref="AN29:AN30"/>
    <mergeCell ref="C31:C34"/>
    <mergeCell ref="D31:F32"/>
    <mergeCell ref="G31:U32"/>
    <mergeCell ref="V31:AJ32"/>
    <mergeCell ref="AK31:AM32"/>
    <mergeCell ref="AN31:AN32"/>
    <mergeCell ref="D33:F34"/>
    <mergeCell ref="G33:U34"/>
    <mergeCell ref="V33:AJ34"/>
    <mergeCell ref="C27:C30"/>
    <mergeCell ref="D27:F28"/>
    <mergeCell ref="G27:U28"/>
    <mergeCell ref="V27:AJ28"/>
    <mergeCell ref="AK27:AM28"/>
    <mergeCell ref="AN27:AN28"/>
    <mergeCell ref="D29:F30"/>
    <mergeCell ref="G29:U30"/>
    <mergeCell ref="V29:AJ30"/>
    <mergeCell ref="AK29:AM30"/>
    <mergeCell ref="AK33:AM34"/>
    <mergeCell ref="AN33:AN34"/>
    <mergeCell ref="C35:C38"/>
    <mergeCell ref="D35:F36"/>
    <mergeCell ref="G35:U36"/>
    <mergeCell ref="V35:AJ36"/>
    <mergeCell ref="AK35:AM36"/>
    <mergeCell ref="AN35:AN36"/>
    <mergeCell ref="D37:F38"/>
    <mergeCell ref="G37:U38"/>
    <mergeCell ref="V37:AJ38"/>
    <mergeCell ref="AK37:AM38"/>
    <mergeCell ref="AN37:AN38"/>
    <mergeCell ref="C39:C42"/>
    <mergeCell ref="D39:F40"/>
    <mergeCell ref="G39:U40"/>
    <mergeCell ref="V39:AJ40"/>
    <mergeCell ref="AK39:AM40"/>
    <mergeCell ref="AN39:AN40"/>
    <mergeCell ref="D41:F42"/>
    <mergeCell ref="G41:U42"/>
    <mergeCell ref="V41:AJ42"/>
    <mergeCell ref="AK41:AM42"/>
    <mergeCell ref="AN41:AN42"/>
    <mergeCell ref="C43:D46"/>
    <mergeCell ref="E43:AN44"/>
    <mergeCell ref="E45:G46"/>
    <mergeCell ref="H45:V46"/>
    <mergeCell ref="W45:Y46"/>
    <mergeCell ref="Z45:AF46"/>
    <mergeCell ref="F49:H49"/>
    <mergeCell ref="I49:K49"/>
    <mergeCell ref="C50:H56"/>
    <mergeCell ref="J50:L50"/>
    <mergeCell ref="N50:Q50"/>
    <mergeCell ref="R50:AN50"/>
    <mergeCell ref="I51:AN52"/>
    <mergeCell ref="AG45:AI46"/>
    <mergeCell ref="AJ45:AN46"/>
    <mergeCell ref="C47:E49"/>
    <mergeCell ref="F47:L47"/>
    <mergeCell ref="M47:S47"/>
    <mergeCell ref="T47:AN47"/>
    <mergeCell ref="F48:H48"/>
    <mergeCell ref="I48:K48"/>
    <mergeCell ref="M48:N49"/>
    <mergeCell ref="O48:P49"/>
    <mergeCell ref="I53:K54"/>
    <mergeCell ref="L53:X54"/>
    <mergeCell ref="Y53:AA54"/>
    <mergeCell ref="AB53:AN54"/>
    <mergeCell ref="I55:I56"/>
    <mergeCell ref="J55:AB56"/>
    <mergeCell ref="AC55:AC56"/>
    <mergeCell ref="AD55:AN56"/>
    <mergeCell ref="Q48:R49"/>
    <mergeCell ref="S48:S49"/>
    <mergeCell ref="T48:AN49"/>
    <mergeCell ref="AL64:AN65"/>
    <mergeCell ref="N62:S63"/>
    <mergeCell ref="U62:AJ63"/>
    <mergeCell ref="N64:S65"/>
    <mergeCell ref="U64:Z65"/>
    <mergeCell ref="AA64:AA65"/>
    <mergeCell ref="AB64:AJ65"/>
    <mergeCell ref="C58:AN58"/>
    <mergeCell ref="AD59:AE59"/>
    <mergeCell ref="AF59:AG59"/>
    <mergeCell ref="AI59:AJ59"/>
    <mergeCell ref="AL59:AM59"/>
    <mergeCell ref="C60:AN60"/>
  </mergeCells>
  <phoneticPr fontId="45"/>
  <conditionalFormatting sqref="I9:AB9 J50:L50 N50:Q50 I51:AN52 L53:X54 AB53:AN54 J55:AB56 AD55:AN56 U64:Z65 AB64:AJ65">
    <cfRule type="containsBlanks" dxfId="19" priority="1">
      <formula>LEN(TRIM(I9))=0</formula>
    </cfRule>
  </conditionalFormatting>
  <conditionalFormatting sqref="AJ15:AM16">
    <cfRule type="expression" dxfId="18" priority="2">
      <formula>$AJ$15&gt;20</formula>
    </cfRule>
  </conditionalFormatting>
  <dataValidations count="8">
    <dataValidation imeMode="hiragana" allowBlank="1" showInputMessage="1" showErrorMessage="1" sqref="H23:AA23 H17:T17 AA17:AM17 AA20:AM20 H20:T20 J12:AH12" xr:uid="{EA38A144-DE51-4E21-A2F7-0F7462B6E743}"/>
    <dataValidation type="whole" allowBlank="1" showInputMessage="1" showErrorMessage="1" sqref="AA15:AD16" xr:uid="{71358B0D-3FEB-46B7-868B-86DCEC2EF5C6}">
      <formula1>0</formula1>
      <formula2>300</formula2>
    </dataValidation>
    <dataValidation type="whole" allowBlank="1" showInputMessage="1" showErrorMessage="1" sqref="AJ15:AM16" xr:uid="{26CC5858-7B38-4A94-98D7-0159DC2EC04A}">
      <formula1>0</formula1>
      <formula2>30</formula2>
    </dataValidation>
    <dataValidation type="whole" allowBlank="1" showInputMessage="1" showErrorMessage="1" sqref="AK41:AM42 AK29:AM30 AK33:AM34 AK37:AM38" xr:uid="{62AEA1B7-29E2-4976-AB60-A405F1AF3DC7}">
      <formula1>0</formula1>
      <formula2>60</formula2>
    </dataValidation>
    <dataValidation type="whole" operator="greaterThanOrEqual" allowBlank="1" showInputMessage="1" showErrorMessage="1" sqref="AK27:AM28 AK31:AM32 AK35:AM36 AK39:AM40 I48:K49 M48:N49 Q48:R49 AL59:AM59 AI59:AJ59" xr:uid="{EBCA9140-C49C-4B4D-8A0D-2349D25277C8}">
      <formula1>0</formula1>
    </dataValidation>
    <dataValidation imeMode="on" operator="equal" allowBlank="1" showInputMessage="1" showErrorMessage="1" sqref="J50:L50" xr:uid="{A682822F-2DB7-4E1F-94F7-455B9252DE9A}"/>
    <dataValidation operator="equal" allowBlank="1" showInputMessage="1" showErrorMessage="1" sqref="N50:Q50" xr:uid="{239318F8-6008-4023-841A-86549929D5BE}"/>
    <dataValidation imeMode="on" operator="greaterThanOrEqual" allowBlank="1" showInputMessage="1" showErrorMessage="1" sqref="AF59:AG59" xr:uid="{6FE8D05C-22D2-4FCA-86C2-C582669AFF81}"/>
  </dataValidations>
  <pageMargins left="0.70866141732283472" right="0.51181102362204722" top="0.35433070866141736" bottom="0.35433070866141736" header="0.31496062992125984" footer="0.31496062992125984"/>
  <pageSetup paperSize="9" scale="105" orientation="portrait" r:id="rId1"/>
  <colBreaks count="1" manualBreakCount="1">
    <brk id="40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2:BG63"/>
  <sheetViews>
    <sheetView showGridLines="0" showRowColHeaders="0" topLeftCell="A9" zoomScale="110" zoomScaleNormal="110" workbookViewId="0">
      <selection activeCell="AA9" sqref="AA9:AG10"/>
    </sheetView>
  </sheetViews>
  <sheetFormatPr defaultColWidth="2.1796875" defaultRowHeight="13"/>
  <cols>
    <col min="1" max="44" width="2.1796875" style="23"/>
    <col min="45" max="72" width="2.1796875" style="23" customWidth="1"/>
    <col min="73" max="16384" width="2.1796875" style="23"/>
  </cols>
  <sheetData>
    <row r="2" spans="2:59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</row>
    <row r="3" spans="2:59" ht="13.5" customHeight="1">
      <c r="B3" s="76"/>
      <c r="C3" s="437" t="s">
        <v>228</v>
      </c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  <c r="AK3" s="438"/>
      <c r="AL3" s="438"/>
      <c r="AM3" s="438"/>
      <c r="AN3" s="438"/>
      <c r="AO3" s="76"/>
      <c r="AP3" s="77"/>
    </row>
    <row r="4" spans="2:59" ht="16.25" customHeight="1">
      <c r="B4" s="76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  <c r="AM4" s="438"/>
      <c r="AN4" s="438"/>
      <c r="AO4" s="76"/>
      <c r="AP4" s="77"/>
    </row>
    <row r="5" spans="2:59" ht="34.75" customHeight="1">
      <c r="B5" s="76"/>
      <c r="C5" s="69"/>
      <c r="D5" s="69"/>
      <c r="E5" s="69"/>
      <c r="F5" s="460" t="str">
        <f>申込書責任者入力シート!AI9</f>
        <v>（選択してください）</v>
      </c>
      <c r="G5" s="460"/>
      <c r="H5" s="460"/>
      <c r="I5" s="460"/>
      <c r="J5" s="458" t="s">
        <v>160</v>
      </c>
      <c r="K5" s="458"/>
      <c r="L5" s="458"/>
      <c r="M5" s="459" t="s">
        <v>158</v>
      </c>
      <c r="N5" s="459"/>
      <c r="O5" s="459"/>
      <c r="P5" s="459"/>
      <c r="Q5" s="458">
        <f>申込書責任者入力シート!I12</f>
        <v>0</v>
      </c>
      <c r="R5" s="458"/>
      <c r="S5" s="458"/>
      <c r="T5" s="458"/>
      <c r="U5" s="458"/>
      <c r="V5" s="458"/>
      <c r="W5" s="458"/>
      <c r="X5" s="458"/>
      <c r="Y5" s="458"/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8"/>
      <c r="AK5" s="458"/>
      <c r="AL5" s="458"/>
      <c r="AM5" s="458"/>
      <c r="AN5" s="69"/>
      <c r="AO5" s="76"/>
      <c r="AP5" s="77"/>
    </row>
    <row r="6" spans="2:59">
      <c r="B6" s="76"/>
      <c r="C6" s="69" t="s">
        <v>135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3"/>
      <c r="P6" s="73"/>
      <c r="Q6" s="73"/>
      <c r="R6" s="73"/>
      <c r="S6" s="73"/>
      <c r="T6" s="73"/>
      <c r="U6" s="73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76"/>
      <c r="AP6" s="77"/>
    </row>
    <row r="7" spans="2:59" ht="3.75" customHeight="1">
      <c r="B7" s="76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3"/>
      <c r="P7" s="73"/>
      <c r="Q7" s="73"/>
      <c r="R7" s="73"/>
      <c r="S7" s="73"/>
      <c r="T7" s="73"/>
      <c r="U7" s="73"/>
      <c r="V7" s="70"/>
      <c r="W7" s="70"/>
      <c r="X7" s="70"/>
      <c r="Y7" s="70"/>
      <c r="Z7" s="70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76"/>
      <c r="AP7" s="77"/>
    </row>
    <row r="8" spans="2:59">
      <c r="B8" s="76"/>
      <c r="C8" s="69"/>
      <c r="D8" s="69"/>
      <c r="E8" s="69"/>
      <c r="F8" s="453" t="s">
        <v>122</v>
      </c>
      <c r="G8" s="454"/>
      <c r="H8" s="454"/>
      <c r="I8" s="454"/>
      <c r="J8" s="454"/>
      <c r="K8" s="454"/>
      <c r="L8" s="454"/>
      <c r="M8" s="454"/>
      <c r="N8" s="454"/>
      <c r="O8" s="454"/>
      <c r="P8" s="454"/>
      <c r="Q8" s="454"/>
      <c r="R8" s="454"/>
      <c r="S8" s="455"/>
      <c r="T8" s="456" t="s">
        <v>123</v>
      </c>
      <c r="U8" s="454"/>
      <c r="V8" s="454"/>
      <c r="W8" s="454"/>
      <c r="X8" s="454"/>
      <c r="Y8" s="454"/>
      <c r="Z8" s="455"/>
      <c r="AA8" s="456" t="s">
        <v>124</v>
      </c>
      <c r="AB8" s="454"/>
      <c r="AC8" s="454"/>
      <c r="AD8" s="454"/>
      <c r="AE8" s="454"/>
      <c r="AF8" s="454"/>
      <c r="AG8" s="455"/>
      <c r="AH8" s="456" t="s">
        <v>125</v>
      </c>
      <c r="AI8" s="454"/>
      <c r="AJ8" s="454"/>
      <c r="AK8" s="454"/>
      <c r="AL8" s="454"/>
      <c r="AM8" s="454"/>
      <c r="AN8" s="457"/>
      <c r="AO8" s="76"/>
      <c r="AP8" s="77"/>
    </row>
    <row r="9" spans="2:59">
      <c r="B9" s="76"/>
      <c r="C9" s="69"/>
      <c r="D9" s="69"/>
      <c r="E9" s="69"/>
      <c r="F9" s="447" t="s">
        <v>136</v>
      </c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9"/>
      <c r="T9" s="439">
        <v>20000</v>
      </c>
      <c r="U9" s="439"/>
      <c r="V9" s="439"/>
      <c r="W9" s="439"/>
      <c r="X9" s="439"/>
      <c r="Y9" s="439"/>
      <c r="Z9" s="439"/>
      <c r="AA9" s="441"/>
      <c r="AB9" s="441"/>
      <c r="AC9" s="441"/>
      <c r="AD9" s="441"/>
      <c r="AE9" s="441"/>
      <c r="AF9" s="441"/>
      <c r="AG9" s="441"/>
      <c r="AH9" s="443" t="str">
        <f>IF(AA9="","",T9*AA9)</f>
        <v/>
      </c>
      <c r="AI9" s="443"/>
      <c r="AJ9" s="443"/>
      <c r="AK9" s="443"/>
      <c r="AL9" s="443"/>
      <c r="AM9" s="443"/>
      <c r="AN9" s="444"/>
      <c r="AO9" s="76"/>
      <c r="AP9" s="77"/>
    </row>
    <row r="10" spans="2:59" ht="20.25" customHeight="1">
      <c r="B10" s="76"/>
      <c r="C10" s="69"/>
      <c r="D10" s="69"/>
      <c r="E10" s="69"/>
      <c r="F10" s="450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Q10" s="451"/>
      <c r="R10" s="451"/>
      <c r="S10" s="452"/>
      <c r="T10" s="440"/>
      <c r="U10" s="440"/>
      <c r="V10" s="440"/>
      <c r="W10" s="440"/>
      <c r="X10" s="440"/>
      <c r="Y10" s="440"/>
      <c r="Z10" s="440"/>
      <c r="AA10" s="442"/>
      <c r="AB10" s="442"/>
      <c r="AC10" s="442"/>
      <c r="AD10" s="442"/>
      <c r="AE10" s="442"/>
      <c r="AF10" s="442"/>
      <c r="AG10" s="442"/>
      <c r="AH10" s="445"/>
      <c r="AI10" s="445"/>
      <c r="AJ10" s="445"/>
      <c r="AK10" s="445"/>
      <c r="AL10" s="445"/>
      <c r="AM10" s="445"/>
      <c r="AN10" s="446"/>
      <c r="AO10" s="76"/>
      <c r="AP10" s="77"/>
    </row>
    <row r="11" spans="2:59" ht="33.75" customHeight="1" thickBot="1">
      <c r="B11" s="76"/>
      <c r="C11" s="69"/>
      <c r="D11" s="69"/>
      <c r="E11" s="69"/>
      <c r="F11" s="430" t="s">
        <v>176</v>
      </c>
      <c r="G11" s="431"/>
      <c r="H11" s="431"/>
      <c r="I11" s="431"/>
      <c r="J11" s="431"/>
      <c r="K11" s="431"/>
      <c r="L11" s="432"/>
      <c r="M11" s="433" t="s">
        <v>175</v>
      </c>
      <c r="N11" s="431"/>
      <c r="O11" s="431"/>
      <c r="P11" s="431"/>
      <c r="Q11" s="431"/>
      <c r="R11" s="431"/>
      <c r="S11" s="432"/>
      <c r="T11" s="434">
        <v>500</v>
      </c>
      <c r="U11" s="435"/>
      <c r="V11" s="435"/>
      <c r="W11" s="435"/>
      <c r="X11" s="435"/>
      <c r="Y11" s="435"/>
      <c r="Z11" s="436"/>
      <c r="AA11" s="424"/>
      <c r="AB11" s="425"/>
      <c r="AC11" s="425"/>
      <c r="AD11" s="425"/>
      <c r="AE11" s="425"/>
      <c r="AF11" s="425"/>
      <c r="AG11" s="426"/>
      <c r="AH11" s="427" t="str">
        <f>IF(AA11="","",T11*AA11)</f>
        <v/>
      </c>
      <c r="AI11" s="428"/>
      <c r="AJ11" s="428"/>
      <c r="AK11" s="428"/>
      <c r="AL11" s="428"/>
      <c r="AM11" s="428"/>
      <c r="AN11" s="429"/>
      <c r="AO11" s="76"/>
      <c r="AP11" s="77"/>
    </row>
    <row r="12" spans="2:59" ht="13.5" thickTop="1">
      <c r="B12" s="76"/>
      <c r="C12" s="69"/>
      <c r="D12" s="69"/>
      <c r="E12" s="71"/>
      <c r="F12" s="461" t="s">
        <v>142</v>
      </c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62"/>
      <c r="AH12" s="465">
        <f>SUM(AH9:AN11)</f>
        <v>0</v>
      </c>
      <c r="AI12" s="465"/>
      <c r="AJ12" s="465"/>
      <c r="AK12" s="465"/>
      <c r="AL12" s="465"/>
      <c r="AM12" s="465"/>
      <c r="AN12" s="466"/>
      <c r="AO12" s="76"/>
      <c r="AP12" s="77"/>
    </row>
    <row r="13" spans="2:59">
      <c r="B13" s="76"/>
      <c r="C13" s="69"/>
      <c r="D13" s="69"/>
      <c r="E13" s="69"/>
      <c r="F13" s="463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4"/>
      <c r="S13" s="464"/>
      <c r="T13" s="464"/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445"/>
      <c r="AI13" s="445"/>
      <c r="AJ13" s="445"/>
      <c r="AK13" s="445"/>
      <c r="AL13" s="445"/>
      <c r="AM13" s="445"/>
      <c r="AN13" s="446"/>
      <c r="AO13" s="76"/>
      <c r="AP13" s="77"/>
    </row>
    <row r="14" spans="2:59" ht="9" customHeight="1">
      <c r="B14" s="76"/>
      <c r="C14" s="69"/>
      <c r="D14" s="69"/>
      <c r="E14" s="69"/>
      <c r="AO14" s="76"/>
      <c r="AP14" s="77"/>
    </row>
    <row r="15" spans="2:59" ht="9" customHeight="1">
      <c r="B15" s="76"/>
      <c r="C15" s="69"/>
      <c r="D15" s="69"/>
      <c r="E15" s="70"/>
      <c r="AO15" s="76"/>
      <c r="AP15" s="77"/>
    </row>
    <row r="16" spans="2:59">
      <c r="B16" s="76"/>
      <c r="C16" s="69" t="s">
        <v>138</v>
      </c>
      <c r="D16" s="69"/>
      <c r="E16" s="70"/>
      <c r="AO16" s="76"/>
      <c r="AP16" s="77"/>
      <c r="BG16" s="23" t="s">
        <v>144</v>
      </c>
    </row>
    <row r="17" spans="2:47" ht="3" customHeight="1">
      <c r="B17" s="76"/>
      <c r="C17" s="69"/>
      <c r="D17" s="69"/>
      <c r="E17" s="72"/>
      <c r="AO17" s="76"/>
      <c r="AP17" s="77"/>
    </row>
    <row r="18" spans="2:47">
      <c r="B18" s="76"/>
      <c r="C18" s="69"/>
      <c r="D18" s="69"/>
      <c r="E18" s="72"/>
      <c r="F18" s="420"/>
      <c r="G18" s="421"/>
      <c r="H18" s="421"/>
      <c r="I18" s="421"/>
      <c r="J18" s="421"/>
      <c r="K18" s="421"/>
      <c r="L18" s="422"/>
      <c r="M18" s="423" t="s">
        <v>126</v>
      </c>
      <c r="N18" s="421"/>
      <c r="O18" s="421"/>
      <c r="P18" s="421"/>
      <c r="Q18" s="421"/>
      <c r="R18" s="421"/>
      <c r="S18" s="421"/>
      <c r="T18" s="421" t="s">
        <v>127</v>
      </c>
      <c r="U18" s="421"/>
      <c r="V18" s="421"/>
      <c r="W18" s="421"/>
      <c r="X18" s="421"/>
      <c r="Y18" s="421"/>
      <c r="Z18" s="421"/>
      <c r="AA18" s="421" t="s">
        <v>128</v>
      </c>
      <c r="AB18" s="421"/>
      <c r="AC18" s="421"/>
      <c r="AD18" s="421"/>
      <c r="AE18" s="421"/>
      <c r="AF18" s="421"/>
      <c r="AG18" s="421"/>
      <c r="AH18" s="421" t="s">
        <v>129</v>
      </c>
      <c r="AI18" s="421"/>
      <c r="AJ18" s="421"/>
      <c r="AK18" s="421"/>
      <c r="AL18" s="421"/>
      <c r="AM18" s="421"/>
      <c r="AN18" s="422"/>
      <c r="AO18" s="76"/>
      <c r="AP18" s="77"/>
    </row>
    <row r="19" spans="2:47">
      <c r="B19" s="76"/>
      <c r="C19" s="69"/>
      <c r="D19" s="69"/>
      <c r="E19" s="72"/>
      <c r="F19" s="407" t="s">
        <v>139</v>
      </c>
      <c r="G19" s="408"/>
      <c r="H19" s="408"/>
      <c r="I19" s="408"/>
      <c r="J19" s="408"/>
      <c r="K19" s="408"/>
      <c r="L19" s="409"/>
      <c r="M19" s="410"/>
      <c r="N19" s="411"/>
      <c r="O19" s="411"/>
      <c r="P19" s="411"/>
      <c r="Q19" s="411"/>
      <c r="R19" s="411"/>
      <c r="S19" s="412"/>
      <c r="T19" s="416"/>
      <c r="U19" s="411"/>
      <c r="V19" s="411"/>
      <c r="W19" s="411"/>
      <c r="X19" s="411"/>
      <c r="Y19" s="411"/>
      <c r="Z19" s="412"/>
      <c r="AA19" s="418"/>
      <c r="AB19" s="418"/>
      <c r="AC19" s="418"/>
      <c r="AD19" s="418"/>
      <c r="AE19" s="418"/>
      <c r="AF19" s="418"/>
      <c r="AG19" s="418"/>
      <c r="AH19" s="418"/>
      <c r="AI19" s="418"/>
      <c r="AJ19" s="418"/>
      <c r="AK19" s="418"/>
      <c r="AL19" s="418"/>
      <c r="AM19" s="418"/>
      <c r="AN19" s="419"/>
      <c r="AO19" s="76"/>
      <c r="AP19" s="77"/>
    </row>
    <row r="20" spans="2:47">
      <c r="B20" s="76"/>
      <c r="C20" s="69"/>
      <c r="D20" s="69"/>
      <c r="E20" s="72"/>
      <c r="F20" s="392"/>
      <c r="G20" s="393"/>
      <c r="H20" s="393"/>
      <c r="I20" s="393"/>
      <c r="J20" s="393"/>
      <c r="K20" s="393"/>
      <c r="L20" s="394"/>
      <c r="M20" s="413"/>
      <c r="N20" s="414"/>
      <c r="O20" s="414"/>
      <c r="P20" s="414"/>
      <c r="Q20" s="414"/>
      <c r="R20" s="414"/>
      <c r="S20" s="415"/>
      <c r="T20" s="417"/>
      <c r="U20" s="414"/>
      <c r="V20" s="414"/>
      <c r="W20" s="414"/>
      <c r="X20" s="414"/>
      <c r="Y20" s="414"/>
      <c r="Z20" s="415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9"/>
      <c r="AL20" s="399"/>
      <c r="AM20" s="399"/>
      <c r="AN20" s="402"/>
      <c r="AO20" s="76"/>
      <c r="AP20" s="77"/>
    </row>
    <row r="21" spans="2:47">
      <c r="B21" s="76"/>
      <c r="C21" s="69"/>
      <c r="D21" s="69"/>
      <c r="E21" s="72"/>
      <c r="F21" s="392" t="s">
        <v>125</v>
      </c>
      <c r="G21" s="393"/>
      <c r="H21" s="393"/>
      <c r="I21" s="393"/>
      <c r="J21" s="393"/>
      <c r="K21" s="393"/>
      <c r="L21" s="394"/>
      <c r="M21" s="404"/>
      <c r="N21" s="405"/>
      <c r="O21" s="405"/>
      <c r="P21" s="405"/>
      <c r="Q21" s="405"/>
      <c r="R21" s="405"/>
      <c r="S21" s="405"/>
      <c r="T21" s="405"/>
      <c r="U21" s="405"/>
      <c r="V21" s="405"/>
      <c r="W21" s="405"/>
      <c r="X21" s="405"/>
      <c r="Y21" s="405"/>
      <c r="Z21" s="405"/>
      <c r="AA21" s="405"/>
      <c r="AB21" s="405"/>
      <c r="AC21" s="405"/>
      <c r="AD21" s="405"/>
      <c r="AE21" s="405"/>
      <c r="AF21" s="405"/>
      <c r="AG21" s="405"/>
      <c r="AH21" s="405"/>
      <c r="AI21" s="405"/>
      <c r="AJ21" s="405"/>
      <c r="AK21" s="405"/>
      <c r="AL21" s="405"/>
      <c r="AM21" s="405"/>
      <c r="AN21" s="406"/>
      <c r="AO21" s="76"/>
      <c r="AP21" s="77"/>
      <c r="AU21" s="78"/>
    </row>
    <row r="22" spans="2:47">
      <c r="B22" s="76"/>
      <c r="C22" s="69"/>
      <c r="D22" s="69"/>
      <c r="E22" s="72"/>
      <c r="F22" s="392"/>
      <c r="G22" s="393"/>
      <c r="H22" s="393"/>
      <c r="I22" s="393"/>
      <c r="J22" s="393"/>
      <c r="K22" s="393"/>
      <c r="L22" s="394"/>
      <c r="M22" s="404"/>
      <c r="N22" s="405"/>
      <c r="O22" s="405"/>
      <c r="P22" s="405"/>
      <c r="Q22" s="405"/>
      <c r="R22" s="405"/>
      <c r="S22" s="405"/>
      <c r="T22" s="405"/>
      <c r="U22" s="405"/>
      <c r="V22" s="405"/>
      <c r="W22" s="405"/>
      <c r="X22" s="405"/>
      <c r="Y22" s="405"/>
      <c r="Z22" s="405"/>
      <c r="AA22" s="405"/>
      <c r="AB22" s="405"/>
      <c r="AC22" s="405"/>
      <c r="AD22" s="405"/>
      <c r="AE22" s="405"/>
      <c r="AF22" s="405"/>
      <c r="AG22" s="405"/>
      <c r="AH22" s="405"/>
      <c r="AI22" s="405"/>
      <c r="AJ22" s="405"/>
      <c r="AK22" s="405"/>
      <c r="AL22" s="405"/>
      <c r="AM22" s="405"/>
      <c r="AN22" s="406"/>
      <c r="AO22" s="76"/>
      <c r="AP22" s="77"/>
    </row>
    <row r="23" spans="2:47">
      <c r="B23" s="76"/>
      <c r="C23" s="69"/>
      <c r="D23" s="69"/>
      <c r="E23" s="72"/>
      <c r="F23" s="392" t="s">
        <v>122</v>
      </c>
      <c r="G23" s="393"/>
      <c r="H23" s="393"/>
      <c r="I23" s="393"/>
      <c r="J23" s="393"/>
      <c r="K23" s="393"/>
      <c r="L23" s="394"/>
      <c r="M23" s="398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402"/>
      <c r="AO23" s="76"/>
      <c r="AP23" s="77"/>
    </row>
    <row r="24" spans="2:47">
      <c r="B24" s="76"/>
      <c r="C24" s="69"/>
      <c r="D24" s="69"/>
      <c r="E24" s="72"/>
      <c r="F24" s="395"/>
      <c r="G24" s="396"/>
      <c r="H24" s="396"/>
      <c r="I24" s="396"/>
      <c r="J24" s="396"/>
      <c r="K24" s="396"/>
      <c r="L24" s="397"/>
      <c r="M24" s="400"/>
      <c r="N24" s="401"/>
      <c r="O24" s="401"/>
      <c r="P24" s="401"/>
      <c r="Q24" s="401"/>
      <c r="R24" s="401"/>
      <c r="S24" s="401"/>
      <c r="T24" s="401"/>
      <c r="U24" s="401"/>
      <c r="V24" s="401"/>
      <c r="W24" s="401"/>
      <c r="X24" s="401"/>
      <c r="Y24" s="401"/>
      <c r="Z24" s="401"/>
      <c r="AA24" s="401"/>
      <c r="AB24" s="401"/>
      <c r="AC24" s="401"/>
      <c r="AD24" s="401"/>
      <c r="AE24" s="401"/>
      <c r="AF24" s="401"/>
      <c r="AG24" s="401"/>
      <c r="AH24" s="401"/>
      <c r="AI24" s="401"/>
      <c r="AJ24" s="401"/>
      <c r="AK24" s="401"/>
      <c r="AL24" s="401"/>
      <c r="AM24" s="401"/>
      <c r="AN24" s="403"/>
      <c r="AO24" s="76"/>
      <c r="AP24" s="77"/>
    </row>
    <row r="25" spans="2:47">
      <c r="B25" s="76"/>
      <c r="C25" s="69"/>
      <c r="D25" s="69"/>
      <c r="E25" s="72"/>
      <c r="F25" s="420"/>
      <c r="G25" s="421"/>
      <c r="H25" s="421"/>
      <c r="I25" s="421"/>
      <c r="J25" s="421"/>
      <c r="K25" s="421"/>
      <c r="L25" s="422"/>
      <c r="M25" s="423" t="s">
        <v>183</v>
      </c>
      <c r="N25" s="421"/>
      <c r="O25" s="421"/>
      <c r="P25" s="421"/>
      <c r="Q25" s="421"/>
      <c r="R25" s="421"/>
      <c r="S25" s="421"/>
      <c r="T25" s="421" t="s">
        <v>184</v>
      </c>
      <c r="U25" s="421"/>
      <c r="V25" s="421"/>
      <c r="W25" s="421"/>
      <c r="X25" s="421"/>
      <c r="Y25" s="421"/>
      <c r="Z25" s="421"/>
      <c r="AA25" s="421" t="s">
        <v>185</v>
      </c>
      <c r="AB25" s="421"/>
      <c r="AC25" s="421"/>
      <c r="AD25" s="421"/>
      <c r="AE25" s="421"/>
      <c r="AF25" s="421"/>
      <c r="AG25" s="421"/>
      <c r="AH25" s="421" t="s">
        <v>186</v>
      </c>
      <c r="AI25" s="421"/>
      <c r="AJ25" s="421"/>
      <c r="AK25" s="421"/>
      <c r="AL25" s="421"/>
      <c r="AM25" s="421"/>
      <c r="AN25" s="422"/>
      <c r="AO25" s="76"/>
      <c r="AP25" s="77"/>
    </row>
    <row r="26" spans="2:47">
      <c r="B26" s="76"/>
      <c r="C26" s="69"/>
      <c r="D26" s="69"/>
      <c r="E26" s="72"/>
      <c r="F26" s="407" t="s">
        <v>139</v>
      </c>
      <c r="G26" s="408"/>
      <c r="H26" s="408"/>
      <c r="I26" s="408"/>
      <c r="J26" s="408"/>
      <c r="K26" s="408"/>
      <c r="L26" s="409"/>
      <c r="M26" s="410"/>
      <c r="N26" s="411"/>
      <c r="O26" s="411"/>
      <c r="P26" s="411"/>
      <c r="Q26" s="411"/>
      <c r="R26" s="411"/>
      <c r="S26" s="412"/>
      <c r="T26" s="416"/>
      <c r="U26" s="411"/>
      <c r="V26" s="411"/>
      <c r="W26" s="411"/>
      <c r="X26" s="411"/>
      <c r="Y26" s="411"/>
      <c r="Z26" s="412"/>
      <c r="AA26" s="418"/>
      <c r="AB26" s="418"/>
      <c r="AC26" s="418"/>
      <c r="AD26" s="418"/>
      <c r="AE26" s="418"/>
      <c r="AF26" s="418"/>
      <c r="AG26" s="418"/>
      <c r="AH26" s="418"/>
      <c r="AI26" s="418"/>
      <c r="AJ26" s="418"/>
      <c r="AK26" s="418"/>
      <c r="AL26" s="418"/>
      <c r="AM26" s="418"/>
      <c r="AN26" s="419"/>
      <c r="AO26" s="76"/>
      <c r="AP26" s="77"/>
    </row>
    <row r="27" spans="2:47">
      <c r="B27" s="76"/>
      <c r="C27" s="69"/>
      <c r="D27" s="69"/>
      <c r="E27" s="72"/>
      <c r="F27" s="392"/>
      <c r="G27" s="393"/>
      <c r="H27" s="393"/>
      <c r="I27" s="393"/>
      <c r="J27" s="393"/>
      <c r="K27" s="393"/>
      <c r="L27" s="394"/>
      <c r="M27" s="413"/>
      <c r="N27" s="414"/>
      <c r="O27" s="414"/>
      <c r="P27" s="414"/>
      <c r="Q27" s="414"/>
      <c r="R27" s="414"/>
      <c r="S27" s="415"/>
      <c r="T27" s="417"/>
      <c r="U27" s="414"/>
      <c r="V27" s="414"/>
      <c r="W27" s="414"/>
      <c r="X27" s="414"/>
      <c r="Y27" s="414"/>
      <c r="Z27" s="415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402"/>
      <c r="AO27" s="76"/>
      <c r="AP27" s="77"/>
    </row>
    <row r="28" spans="2:47">
      <c r="B28" s="76"/>
      <c r="C28" s="69"/>
      <c r="D28" s="69"/>
      <c r="E28" s="72"/>
      <c r="F28" s="392" t="s">
        <v>125</v>
      </c>
      <c r="G28" s="393"/>
      <c r="H28" s="393"/>
      <c r="I28" s="393"/>
      <c r="J28" s="393"/>
      <c r="K28" s="393"/>
      <c r="L28" s="394"/>
      <c r="M28" s="404"/>
      <c r="N28" s="405"/>
      <c r="O28" s="405"/>
      <c r="P28" s="405"/>
      <c r="Q28" s="405"/>
      <c r="R28" s="405"/>
      <c r="S28" s="405"/>
      <c r="T28" s="405"/>
      <c r="U28" s="405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405"/>
      <c r="AG28" s="405"/>
      <c r="AH28" s="405"/>
      <c r="AI28" s="405"/>
      <c r="AJ28" s="405"/>
      <c r="AK28" s="405"/>
      <c r="AL28" s="405"/>
      <c r="AM28" s="405"/>
      <c r="AN28" s="406"/>
      <c r="AO28" s="76"/>
      <c r="AP28" s="77"/>
    </row>
    <row r="29" spans="2:47">
      <c r="B29" s="76"/>
      <c r="C29" s="69"/>
      <c r="D29" s="69"/>
      <c r="E29" s="72"/>
      <c r="F29" s="392"/>
      <c r="G29" s="393"/>
      <c r="H29" s="393"/>
      <c r="I29" s="393"/>
      <c r="J29" s="393"/>
      <c r="K29" s="393"/>
      <c r="L29" s="394"/>
      <c r="M29" s="404"/>
      <c r="N29" s="405"/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  <c r="AL29" s="405"/>
      <c r="AM29" s="405"/>
      <c r="AN29" s="406"/>
      <c r="AO29" s="76"/>
      <c r="AP29" s="77"/>
    </row>
    <row r="30" spans="2:47">
      <c r="B30" s="76"/>
      <c r="C30" s="69"/>
      <c r="D30" s="69"/>
      <c r="E30" s="72"/>
      <c r="F30" s="392" t="s">
        <v>122</v>
      </c>
      <c r="G30" s="393"/>
      <c r="H30" s="393"/>
      <c r="I30" s="393"/>
      <c r="J30" s="393"/>
      <c r="K30" s="393"/>
      <c r="L30" s="394"/>
      <c r="M30" s="398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399"/>
      <c r="AH30" s="399"/>
      <c r="AI30" s="399"/>
      <c r="AJ30" s="399"/>
      <c r="AK30" s="399"/>
      <c r="AL30" s="399"/>
      <c r="AM30" s="399"/>
      <c r="AN30" s="402"/>
      <c r="AO30" s="76"/>
      <c r="AP30" s="77"/>
    </row>
    <row r="31" spans="2:47">
      <c r="B31" s="76"/>
      <c r="C31" s="69"/>
      <c r="D31" s="69"/>
      <c r="E31" s="72"/>
      <c r="F31" s="395"/>
      <c r="G31" s="396"/>
      <c r="H31" s="396"/>
      <c r="I31" s="396"/>
      <c r="J31" s="396"/>
      <c r="K31" s="396"/>
      <c r="L31" s="397"/>
      <c r="M31" s="400"/>
      <c r="N31" s="401"/>
      <c r="O31" s="401"/>
      <c r="P31" s="401"/>
      <c r="Q31" s="401"/>
      <c r="R31" s="401"/>
      <c r="S31" s="401"/>
      <c r="T31" s="401"/>
      <c r="U31" s="401"/>
      <c r="V31" s="401"/>
      <c r="W31" s="401"/>
      <c r="X31" s="401"/>
      <c r="Y31" s="401"/>
      <c r="Z31" s="401"/>
      <c r="AA31" s="401"/>
      <c r="AB31" s="401"/>
      <c r="AC31" s="401"/>
      <c r="AD31" s="401"/>
      <c r="AE31" s="401"/>
      <c r="AF31" s="401"/>
      <c r="AG31" s="401"/>
      <c r="AH31" s="401"/>
      <c r="AI31" s="401"/>
      <c r="AJ31" s="401"/>
      <c r="AK31" s="401"/>
      <c r="AL31" s="401"/>
      <c r="AM31" s="401"/>
      <c r="AN31" s="403"/>
      <c r="AO31" s="76"/>
      <c r="AP31" s="77"/>
    </row>
    <row r="32" spans="2:47" ht="9" customHeight="1">
      <c r="B32" s="76"/>
      <c r="C32" s="72"/>
      <c r="D32" s="72"/>
      <c r="E32" s="69"/>
      <c r="AO32" s="76"/>
      <c r="AP32" s="77"/>
    </row>
    <row r="33" spans="2:42" ht="9" customHeight="1">
      <c r="B33" s="76"/>
      <c r="C33" s="72"/>
      <c r="D33" s="72"/>
      <c r="E33" s="69"/>
      <c r="AO33" s="76"/>
      <c r="AP33" s="77"/>
    </row>
    <row r="34" spans="2:42">
      <c r="B34" s="76"/>
      <c r="C34" s="90" t="s">
        <v>165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90"/>
      <c r="Q34" s="91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76"/>
      <c r="AP34" s="77"/>
    </row>
    <row r="35" spans="2:42" ht="13.5" customHeight="1">
      <c r="B35" s="76"/>
      <c r="C35" s="92"/>
      <c r="D35" s="92"/>
      <c r="E35" s="92"/>
      <c r="F35" s="548" t="s">
        <v>130</v>
      </c>
      <c r="G35" s="549"/>
      <c r="H35" s="549"/>
      <c r="I35" s="549"/>
      <c r="J35" s="549"/>
      <c r="K35" s="550"/>
      <c r="L35" s="551" t="s">
        <v>153</v>
      </c>
      <c r="M35" s="552"/>
      <c r="N35" s="552"/>
      <c r="O35" s="552"/>
      <c r="P35" s="552"/>
      <c r="Q35" s="544"/>
      <c r="R35" s="544"/>
      <c r="S35" s="544"/>
      <c r="T35" s="546" t="s">
        <v>37</v>
      </c>
      <c r="U35" s="544"/>
      <c r="V35" s="544"/>
      <c r="W35" s="544"/>
      <c r="X35" s="546" t="s">
        <v>36</v>
      </c>
      <c r="Y35" s="544"/>
      <c r="Z35" s="544"/>
      <c r="AA35" s="544"/>
      <c r="AB35" s="546" t="s">
        <v>35</v>
      </c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4"/>
      <c r="AO35" s="76"/>
      <c r="AP35" s="77"/>
    </row>
    <row r="36" spans="2:42">
      <c r="B36" s="76"/>
      <c r="C36" s="92"/>
      <c r="D36" s="92"/>
      <c r="E36" s="92"/>
      <c r="F36" s="531"/>
      <c r="G36" s="532"/>
      <c r="H36" s="532"/>
      <c r="I36" s="532"/>
      <c r="J36" s="532"/>
      <c r="K36" s="533"/>
      <c r="L36" s="553"/>
      <c r="M36" s="554"/>
      <c r="N36" s="554"/>
      <c r="O36" s="554"/>
      <c r="P36" s="554"/>
      <c r="Q36" s="545"/>
      <c r="R36" s="545"/>
      <c r="S36" s="545"/>
      <c r="T36" s="547"/>
      <c r="U36" s="545"/>
      <c r="V36" s="545"/>
      <c r="W36" s="545"/>
      <c r="X36" s="547"/>
      <c r="Y36" s="545"/>
      <c r="Z36" s="545"/>
      <c r="AA36" s="545"/>
      <c r="AB36" s="547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6"/>
      <c r="AO36" s="76"/>
      <c r="AP36" s="77"/>
    </row>
    <row r="37" spans="2:42" ht="13.5" customHeight="1">
      <c r="B37" s="76"/>
      <c r="C37" s="92"/>
      <c r="D37" s="92"/>
      <c r="E37" s="92"/>
      <c r="F37" s="511" t="s">
        <v>137</v>
      </c>
      <c r="G37" s="512"/>
      <c r="H37" s="512"/>
      <c r="I37" s="512"/>
      <c r="J37" s="512"/>
      <c r="K37" s="513"/>
      <c r="L37" s="520" t="s">
        <v>122</v>
      </c>
      <c r="M37" s="521"/>
      <c r="N37" s="521"/>
      <c r="O37" s="521"/>
      <c r="P37" s="521"/>
      <c r="Q37" s="521"/>
      <c r="R37" s="521"/>
      <c r="S37" s="521"/>
      <c r="T37" s="521"/>
      <c r="U37" s="521"/>
      <c r="V37" s="521"/>
      <c r="W37" s="521"/>
      <c r="X37" s="521"/>
      <c r="Y37" s="521"/>
      <c r="Z37" s="521"/>
      <c r="AA37" s="521"/>
      <c r="AB37" s="522"/>
      <c r="AC37" s="523" t="s">
        <v>125</v>
      </c>
      <c r="AD37" s="521"/>
      <c r="AE37" s="521"/>
      <c r="AF37" s="521"/>
      <c r="AG37" s="521"/>
      <c r="AH37" s="521"/>
      <c r="AI37" s="521"/>
      <c r="AJ37" s="521"/>
      <c r="AK37" s="521"/>
      <c r="AL37" s="521"/>
      <c r="AM37" s="521"/>
      <c r="AN37" s="524"/>
      <c r="AO37" s="76"/>
      <c r="AP37" s="77"/>
    </row>
    <row r="38" spans="2:42" ht="13.5" customHeight="1">
      <c r="B38" s="76"/>
      <c r="C38" s="92"/>
      <c r="D38" s="92"/>
      <c r="E38" s="92"/>
      <c r="F38" s="514"/>
      <c r="G38" s="515"/>
      <c r="H38" s="515"/>
      <c r="I38" s="515"/>
      <c r="J38" s="515"/>
      <c r="K38" s="516"/>
      <c r="L38" s="471"/>
      <c r="M38" s="472"/>
      <c r="N38" s="472"/>
      <c r="O38" s="472"/>
      <c r="P38" s="472"/>
      <c r="Q38" s="472"/>
      <c r="R38" s="472"/>
      <c r="S38" s="472"/>
      <c r="T38" s="472"/>
      <c r="U38" s="472"/>
      <c r="V38" s="472"/>
      <c r="W38" s="472"/>
      <c r="X38" s="472"/>
      <c r="Y38" s="472"/>
      <c r="Z38" s="472"/>
      <c r="AA38" s="472"/>
      <c r="AB38" s="473"/>
      <c r="AC38" s="477"/>
      <c r="AD38" s="478"/>
      <c r="AE38" s="478"/>
      <c r="AF38" s="478"/>
      <c r="AG38" s="478"/>
      <c r="AH38" s="478"/>
      <c r="AI38" s="478"/>
      <c r="AJ38" s="478"/>
      <c r="AK38" s="478"/>
      <c r="AL38" s="478"/>
      <c r="AM38" s="478"/>
      <c r="AN38" s="479"/>
      <c r="AO38" s="76"/>
      <c r="AP38" s="77"/>
    </row>
    <row r="39" spans="2:42">
      <c r="B39" s="76"/>
      <c r="C39" s="92"/>
      <c r="D39" s="92"/>
      <c r="E39" s="92"/>
      <c r="F39" s="514"/>
      <c r="G39" s="515"/>
      <c r="H39" s="515"/>
      <c r="I39" s="515"/>
      <c r="J39" s="515"/>
      <c r="K39" s="516"/>
      <c r="L39" s="474"/>
      <c r="M39" s="475"/>
      <c r="N39" s="475"/>
      <c r="O39" s="475"/>
      <c r="P39" s="475"/>
      <c r="Q39" s="475"/>
      <c r="R39" s="475"/>
      <c r="S39" s="475"/>
      <c r="T39" s="475"/>
      <c r="U39" s="475"/>
      <c r="V39" s="475"/>
      <c r="W39" s="475"/>
      <c r="X39" s="475"/>
      <c r="Y39" s="475"/>
      <c r="Z39" s="475"/>
      <c r="AA39" s="475"/>
      <c r="AB39" s="476"/>
      <c r="AC39" s="480"/>
      <c r="AD39" s="481"/>
      <c r="AE39" s="481"/>
      <c r="AF39" s="481"/>
      <c r="AG39" s="481"/>
      <c r="AH39" s="481"/>
      <c r="AI39" s="481"/>
      <c r="AJ39" s="481"/>
      <c r="AK39" s="481"/>
      <c r="AL39" s="481"/>
      <c r="AM39" s="481"/>
      <c r="AN39" s="482"/>
      <c r="AO39" s="76"/>
      <c r="AP39" s="77"/>
    </row>
    <row r="40" spans="2:42">
      <c r="B40" s="76"/>
      <c r="C40" s="92"/>
      <c r="D40" s="92"/>
      <c r="E40" s="92"/>
      <c r="F40" s="514"/>
      <c r="G40" s="515"/>
      <c r="H40" s="515"/>
      <c r="I40" s="515"/>
      <c r="J40" s="515"/>
      <c r="K40" s="516"/>
      <c r="L40" s="471"/>
      <c r="M40" s="472"/>
      <c r="N40" s="472"/>
      <c r="O40" s="472"/>
      <c r="P40" s="472"/>
      <c r="Q40" s="472"/>
      <c r="R40" s="472"/>
      <c r="S40" s="472"/>
      <c r="T40" s="472"/>
      <c r="U40" s="472"/>
      <c r="V40" s="472"/>
      <c r="W40" s="472"/>
      <c r="X40" s="472"/>
      <c r="Y40" s="472"/>
      <c r="Z40" s="472"/>
      <c r="AA40" s="472"/>
      <c r="AB40" s="473"/>
      <c r="AC40" s="477"/>
      <c r="AD40" s="478"/>
      <c r="AE40" s="478"/>
      <c r="AF40" s="478"/>
      <c r="AG40" s="478"/>
      <c r="AH40" s="478"/>
      <c r="AI40" s="478"/>
      <c r="AJ40" s="478"/>
      <c r="AK40" s="478"/>
      <c r="AL40" s="478"/>
      <c r="AM40" s="478"/>
      <c r="AN40" s="479"/>
      <c r="AO40" s="76"/>
      <c r="AP40" s="77"/>
    </row>
    <row r="41" spans="2:42">
      <c r="B41" s="76"/>
      <c r="C41" s="92"/>
      <c r="D41" s="92"/>
      <c r="E41" s="92"/>
      <c r="F41" s="514"/>
      <c r="G41" s="515"/>
      <c r="H41" s="515"/>
      <c r="I41" s="515"/>
      <c r="J41" s="515"/>
      <c r="K41" s="516"/>
      <c r="L41" s="474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  <c r="AB41" s="476"/>
      <c r="AC41" s="480"/>
      <c r="AD41" s="481"/>
      <c r="AE41" s="481"/>
      <c r="AF41" s="481"/>
      <c r="AG41" s="481"/>
      <c r="AH41" s="481"/>
      <c r="AI41" s="481"/>
      <c r="AJ41" s="481"/>
      <c r="AK41" s="481"/>
      <c r="AL41" s="481"/>
      <c r="AM41" s="481"/>
      <c r="AN41" s="482"/>
      <c r="AO41" s="76"/>
      <c r="AP41" s="77"/>
    </row>
    <row r="42" spans="2:42">
      <c r="B42" s="76"/>
      <c r="C42" s="92"/>
      <c r="D42" s="92"/>
      <c r="E42" s="92"/>
      <c r="F42" s="514"/>
      <c r="G42" s="515"/>
      <c r="H42" s="515"/>
      <c r="I42" s="515"/>
      <c r="J42" s="515"/>
      <c r="K42" s="516"/>
      <c r="L42" s="471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2"/>
      <c r="Z42" s="472"/>
      <c r="AA42" s="472"/>
      <c r="AB42" s="473"/>
      <c r="AC42" s="477"/>
      <c r="AD42" s="478"/>
      <c r="AE42" s="478"/>
      <c r="AF42" s="478"/>
      <c r="AG42" s="478"/>
      <c r="AH42" s="478"/>
      <c r="AI42" s="478"/>
      <c r="AJ42" s="478"/>
      <c r="AK42" s="478"/>
      <c r="AL42" s="478"/>
      <c r="AM42" s="478"/>
      <c r="AN42" s="479"/>
      <c r="AO42" s="76"/>
      <c r="AP42" s="77"/>
    </row>
    <row r="43" spans="2:42">
      <c r="B43" s="76"/>
      <c r="C43" s="92"/>
      <c r="D43" s="92"/>
      <c r="E43" s="92"/>
      <c r="F43" s="514"/>
      <c r="G43" s="515"/>
      <c r="H43" s="515"/>
      <c r="I43" s="515"/>
      <c r="J43" s="515"/>
      <c r="K43" s="516"/>
      <c r="L43" s="474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  <c r="AB43" s="476"/>
      <c r="AC43" s="480"/>
      <c r="AD43" s="481"/>
      <c r="AE43" s="481"/>
      <c r="AF43" s="481"/>
      <c r="AG43" s="481"/>
      <c r="AH43" s="481"/>
      <c r="AI43" s="481"/>
      <c r="AJ43" s="481"/>
      <c r="AK43" s="481"/>
      <c r="AL43" s="481"/>
      <c r="AM43" s="481"/>
      <c r="AN43" s="482"/>
      <c r="AO43" s="76"/>
      <c r="AP43" s="77"/>
    </row>
    <row r="44" spans="2:42">
      <c r="B44" s="76"/>
      <c r="C44" s="92"/>
      <c r="D44" s="92"/>
      <c r="E44" s="92"/>
      <c r="F44" s="514"/>
      <c r="G44" s="515"/>
      <c r="H44" s="515"/>
      <c r="I44" s="515"/>
      <c r="J44" s="515"/>
      <c r="K44" s="516"/>
      <c r="L44" s="471"/>
      <c r="M44" s="472"/>
      <c r="N44" s="472"/>
      <c r="O44" s="472"/>
      <c r="P44" s="472"/>
      <c r="Q44" s="472"/>
      <c r="R44" s="472"/>
      <c r="S44" s="472"/>
      <c r="T44" s="472"/>
      <c r="U44" s="472"/>
      <c r="V44" s="472"/>
      <c r="W44" s="472"/>
      <c r="X44" s="472"/>
      <c r="Y44" s="472"/>
      <c r="Z44" s="472"/>
      <c r="AA44" s="472"/>
      <c r="AB44" s="473"/>
      <c r="AC44" s="477"/>
      <c r="AD44" s="478"/>
      <c r="AE44" s="478"/>
      <c r="AF44" s="478"/>
      <c r="AG44" s="478"/>
      <c r="AH44" s="478"/>
      <c r="AI44" s="478"/>
      <c r="AJ44" s="478"/>
      <c r="AK44" s="478"/>
      <c r="AL44" s="478"/>
      <c r="AM44" s="478"/>
      <c r="AN44" s="479"/>
      <c r="AO44" s="76"/>
      <c r="AP44" s="77"/>
    </row>
    <row r="45" spans="2:42">
      <c r="B45" s="76"/>
      <c r="C45" s="92"/>
      <c r="D45" s="92"/>
      <c r="E45" s="92"/>
      <c r="F45" s="517"/>
      <c r="G45" s="518"/>
      <c r="H45" s="518"/>
      <c r="I45" s="518"/>
      <c r="J45" s="518"/>
      <c r="K45" s="519"/>
      <c r="L45" s="474"/>
      <c r="M45" s="475"/>
      <c r="N45" s="475"/>
      <c r="O45" s="475"/>
      <c r="P45" s="475"/>
      <c r="Q45" s="475"/>
      <c r="R45" s="475"/>
      <c r="S45" s="475"/>
      <c r="T45" s="475"/>
      <c r="U45" s="475"/>
      <c r="V45" s="475"/>
      <c r="W45" s="475"/>
      <c r="X45" s="475"/>
      <c r="Y45" s="475"/>
      <c r="Z45" s="475"/>
      <c r="AA45" s="475"/>
      <c r="AB45" s="476"/>
      <c r="AC45" s="480"/>
      <c r="AD45" s="481"/>
      <c r="AE45" s="481"/>
      <c r="AF45" s="481"/>
      <c r="AG45" s="481"/>
      <c r="AH45" s="481"/>
      <c r="AI45" s="481"/>
      <c r="AJ45" s="481"/>
      <c r="AK45" s="481"/>
      <c r="AL45" s="481"/>
      <c r="AM45" s="481"/>
      <c r="AN45" s="482"/>
      <c r="AO45" s="76"/>
      <c r="AP45" s="77"/>
    </row>
    <row r="46" spans="2:42">
      <c r="B46" s="76"/>
      <c r="C46" s="92"/>
      <c r="D46" s="92"/>
      <c r="E46" s="92"/>
      <c r="F46" s="525" t="s">
        <v>131</v>
      </c>
      <c r="G46" s="526"/>
      <c r="H46" s="526"/>
      <c r="I46" s="526"/>
      <c r="J46" s="526"/>
      <c r="K46" s="527"/>
      <c r="L46" s="534"/>
      <c r="M46" s="535"/>
      <c r="N46" s="535"/>
      <c r="O46" s="535"/>
      <c r="P46" s="535"/>
      <c r="Q46" s="535"/>
      <c r="R46" s="535"/>
      <c r="S46" s="535"/>
      <c r="T46" s="535"/>
      <c r="U46" s="535"/>
      <c r="V46" s="535"/>
      <c r="W46" s="535"/>
      <c r="X46" s="535"/>
      <c r="Y46" s="535"/>
      <c r="Z46" s="535"/>
      <c r="AA46" s="535"/>
      <c r="AB46" s="535"/>
      <c r="AC46" s="535"/>
      <c r="AD46" s="535"/>
      <c r="AE46" s="535"/>
      <c r="AF46" s="535"/>
      <c r="AG46" s="535"/>
      <c r="AH46" s="535"/>
      <c r="AI46" s="535"/>
      <c r="AJ46" s="535"/>
      <c r="AK46" s="535"/>
      <c r="AL46" s="535"/>
      <c r="AM46" s="535"/>
      <c r="AN46" s="536"/>
      <c r="AO46" s="76"/>
      <c r="AP46" s="77"/>
    </row>
    <row r="47" spans="2:42">
      <c r="B47" s="76"/>
      <c r="C47" s="92"/>
      <c r="D47" s="92"/>
      <c r="E47" s="92"/>
      <c r="F47" s="528"/>
      <c r="G47" s="529"/>
      <c r="H47" s="529"/>
      <c r="I47" s="529"/>
      <c r="J47" s="529"/>
      <c r="K47" s="530"/>
      <c r="L47" s="505"/>
      <c r="M47" s="506"/>
      <c r="N47" s="506"/>
      <c r="O47" s="506"/>
      <c r="P47" s="506"/>
      <c r="Q47" s="506"/>
      <c r="R47" s="506"/>
      <c r="S47" s="506"/>
      <c r="T47" s="506"/>
      <c r="U47" s="506"/>
      <c r="V47" s="506"/>
      <c r="W47" s="506"/>
      <c r="X47" s="506"/>
      <c r="Y47" s="506"/>
      <c r="Z47" s="506"/>
      <c r="AA47" s="506"/>
      <c r="AB47" s="506"/>
      <c r="AC47" s="506"/>
      <c r="AD47" s="506"/>
      <c r="AE47" s="506"/>
      <c r="AF47" s="506"/>
      <c r="AG47" s="506"/>
      <c r="AH47" s="506"/>
      <c r="AI47" s="506"/>
      <c r="AJ47" s="506"/>
      <c r="AK47" s="506"/>
      <c r="AL47" s="506"/>
      <c r="AM47" s="506"/>
      <c r="AN47" s="507"/>
      <c r="AO47" s="76"/>
      <c r="AP47" s="77"/>
    </row>
    <row r="48" spans="2:42">
      <c r="B48" s="76"/>
      <c r="C48" s="92"/>
      <c r="D48" s="92"/>
      <c r="E48" s="92"/>
      <c r="F48" s="531"/>
      <c r="G48" s="532"/>
      <c r="H48" s="532"/>
      <c r="I48" s="532"/>
      <c r="J48" s="532"/>
      <c r="K48" s="533"/>
      <c r="L48" s="537"/>
      <c r="M48" s="538"/>
      <c r="N48" s="538"/>
      <c r="O48" s="538"/>
      <c r="P48" s="538"/>
      <c r="Q48" s="538"/>
      <c r="R48" s="538"/>
      <c r="S48" s="538"/>
      <c r="T48" s="538"/>
      <c r="U48" s="538"/>
      <c r="V48" s="538"/>
      <c r="W48" s="538"/>
      <c r="X48" s="538"/>
      <c r="Y48" s="538"/>
      <c r="Z48" s="538"/>
      <c r="AA48" s="538"/>
      <c r="AB48" s="538"/>
      <c r="AC48" s="538"/>
      <c r="AD48" s="538"/>
      <c r="AE48" s="538"/>
      <c r="AF48" s="538"/>
      <c r="AG48" s="538"/>
      <c r="AH48" s="538"/>
      <c r="AI48" s="538"/>
      <c r="AJ48" s="538"/>
      <c r="AK48" s="538"/>
      <c r="AL48" s="538"/>
      <c r="AM48" s="538"/>
      <c r="AN48" s="539"/>
      <c r="AO48" s="76"/>
      <c r="AP48" s="77"/>
    </row>
    <row r="49" spans="2:42" ht="13.5" customHeight="1">
      <c r="B49" s="76"/>
      <c r="C49" s="92"/>
      <c r="D49" s="92"/>
      <c r="E49" s="92"/>
      <c r="F49" s="511" t="s">
        <v>132</v>
      </c>
      <c r="G49" s="512"/>
      <c r="H49" s="512"/>
      <c r="I49" s="512"/>
      <c r="J49" s="512"/>
      <c r="K49" s="513"/>
      <c r="L49" s="97" t="s">
        <v>33</v>
      </c>
      <c r="M49" s="543"/>
      <c r="N49" s="543"/>
      <c r="O49" s="543"/>
      <c r="P49" s="97" t="s">
        <v>34</v>
      </c>
      <c r="Q49" s="543"/>
      <c r="R49" s="543"/>
      <c r="S49" s="543"/>
      <c r="T49" s="543"/>
      <c r="U49" s="526"/>
      <c r="V49" s="526"/>
      <c r="W49" s="526"/>
      <c r="X49" s="526"/>
      <c r="Y49" s="526"/>
      <c r="Z49" s="526"/>
      <c r="AA49" s="526"/>
      <c r="AB49" s="526"/>
      <c r="AC49" s="526"/>
      <c r="AD49" s="526"/>
      <c r="AE49" s="526"/>
      <c r="AF49" s="526"/>
      <c r="AG49" s="526"/>
      <c r="AH49" s="526"/>
      <c r="AI49" s="526"/>
      <c r="AJ49" s="526"/>
      <c r="AK49" s="526"/>
      <c r="AL49" s="526"/>
      <c r="AM49" s="526"/>
      <c r="AN49" s="527"/>
      <c r="AO49" s="76"/>
      <c r="AP49" s="77"/>
    </row>
    <row r="50" spans="2:42">
      <c r="B50" s="76"/>
      <c r="C50" s="92"/>
      <c r="D50" s="92"/>
      <c r="E50" s="92"/>
      <c r="F50" s="514"/>
      <c r="G50" s="515"/>
      <c r="H50" s="515"/>
      <c r="I50" s="515"/>
      <c r="J50" s="515"/>
      <c r="K50" s="516"/>
      <c r="L50" s="505"/>
      <c r="M50" s="506"/>
      <c r="N50" s="506"/>
      <c r="O50" s="506"/>
      <c r="P50" s="506"/>
      <c r="Q50" s="506"/>
      <c r="R50" s="506"/>
      <c r="S50" s="506"/>
      <c r="T50" s="506"/>
      <c r="U50" s="506"/>
      <c r="V50" s="506"/>
      <c r="W50" s="506"/>
      <c r="X50" s="506"/>
      <c r="Y50" s="506"/>
      <c r="Z50" s="506"/>
      <c r="AA50" s="506"/>
      <c r="AB50" s="506"/>
      <c r="AC50" s="506"/>
      <c r="AD50" s="506"/>
      <c r="AE50" s="506"/>
      <c r="AF50" s="506"/>
      <c r="AG50" s="506"/>
      <c r="AH50" s="506"/>
      <c r="AI50" s="506"/>
      <c r="AJ50" s="506"/>
      <c r="AK50" s="506"/>
      <c r="AL50" s="506"/>
      <c r="AM50" s="506"/>
      <c r="AN50" s="507"/>
      <c r="AO50" s="76"/>
      <c r="AP50" s="77"/>
    </row>
    <row r="51" spans="2:42">
      <c r="B51" s="76"/>
      <c r="C51" s="92"/>
      <c r="D51" s="92"/>
      <c r="E51" s="92"/>
      <c r="F51" s="514"/>
      <c r="G51" s="515"/>
      <c r="H51" s="515"/>
      <c r="I51" s="515"/>
      <c r="J51" s="515"/>
      <c r="K51" s="516"/>
      <c r="L51" s="505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6"/>
      <c r="AK51" s="506"/>
      <c r="AL51" s="506"/>
      <c r="AM51" s="506"/>
      <c r="AN51" s="507"/>
      <c r="AO51" s="76"/>
      <c r="AP51" s="77"/>
    </row>
    <row r="52" spans="2:42">
      <c r="B52" s="76"/>
      <c r="C52" s="92"/>
      <c r="D52" s="92"/>
      <c r="E52" s="92"/>
      <c r="F52" s="540"/>
      <c r="G52" s="541"/>
      <c r="H52" s="541"/>
      <c r="I52" s="541"/>
      <c r="J52" s="541"/>
      <c r="K52" s="542"/>
      <c r="L52" s="508"/>
      <c r="M52" s="509"/>
      <c r="N52" s="509"/>
      <c r="O52" s="509"/>
      <c r="P52" s="509"/>
      <c r="Q52" s="509"/>
      <c r="R52" s="509"/>
      <c r="S52" s="509"/>
      <c r="T52" s="509"/>
      <c r="U52" s="509"/>
      <c r="V52" s="509"/>
      <c r="W52" s="509"/>
      <c r="X52" s="509"/>
      <c r="Y52" s="509"/>
      <c r="Z52" s="509"/>
      <c r="AA52" s="509"/>
      <c r="AB52" s="509"/>
      <c r="AC52" s="509"/>
      <c r="AD52" s="509"/>
      <c r="AE52" s="509"/>
      <c r="AF52" s="509"/>
      <c r="AG52" s="509"/>
      <c r="AH52" s="509"/>
      <c r="AI52" s="509"/>
      <c r="AJ52" s="509"/>
      <c r="AK52" s="509"/>
      <c r="AL52" s="509"/>
      <c r="AM52" s="509"/>
      <c r="AN52" s="510"/>
      <c r="AO52" s="76"/>
      <c r="AP52" s="77"/>
    </row>
    <row r="53" spans="2:42" ht="9" customHeight="1">
      <c r="B53" s="76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69"/>
      <c r="Q53" s="69"/>
      <c r="R53" s="69"/>
      <c r="S53" s="72"/>
      <c r="T53" s="69"/>
      <c r="U53" s="69"/>
      <c r="V53" s="69"/>
      <c r="W53" s="69"/>
      <c r="X53" s="69"/>
      <c r="Y53" s="69"/>
      <c r="Z53" s="69"/>
      <c r="AA53" s="69"/>
      <c r="AB53" s="69"/>
      <c r="AC53" s="72"/>
      <c r="AD53" s="72"/>
      <c r="AE53" s="72"/>
      <c r="AF53" s="69"/>
      <c r="AG53" s="69"/>
      <c r="AH53" s="69"/>
      <c r="AI53" s="69"/>
      <c r="AJ53" s="69"/>
      <c r="AK53" s="69"/>
      <c r="AL53" s="69"/>
      <c r="AM53" s="69"/>
      <c r="AN53" s="69"/>
      <c r="AO53" s="76"/>
      <c r="AP53" s="77"/>
    </row>
    <row r="54" spans="2:42" ht="9" customHeight="1">
      <c r="B54" s="76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69"/>
      <c r="Q54" s="69"/>
      <c r="R54" s="69"/>
      <c r="S54" s="72"/>
      <c r="T54" s="69"/>
      <c r="U54" s="69"/>
      <c r="V54" s="69"/>
      <c r="W54" s="69"/>
      <c r="X54" s="69"/>
      <c r="Y54" s="69"/>
      <c r="Z54" s="69"/>
      <c r="AA54" s="69"/>
      <c r="AB54" s="69"/>
      <c r="AC54" s="72"/>
      <c r="AD54" s="72"/>
      <c r="AE54" s="72"/>
      <c r="AF54" s="69"/>
      <c r="AG54" s="69"/>
      <c r="AH54" s="69"/>
      <c r="AI54" s="69"/>
      <c r="AJ54" s="69"/>
      <c r="AK54" s="69"/>
      <c r="AL54" s="69"/>
      <c r="AM54" s="69"/>
      <c r="AN54" s="69"/>
      <c r="AO54" s="76"/>
      <c r="AP54" s="77"/>
    </row>
    <row r="55" spans="2:42">
      <c r="B55" s="76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69"/>
      <c r="Q55" s="69"/>
      <c r="R55" s="74"/>
      <c r="S55" s="75"/>
      <c r="T55" s="75"/>
      <c r="U55" s="75"/>
      <c r="V55" s="75"/>
      <c r="W55" s="75"/>
      <c r="X55" s="75"/>
      <c r="Y55" s="503" t="s">
        <v>153</v>
      </c>
      <c r="Z55" s="503"/>
      <c r="AA55" s="503"/>
      <c r="AB55" s="503"/>
      <c r="AC55" s="504"/>
      <c r="AD55" s="504"/>
      <c r="AE55" s="504"/>
      <c r="AF55" s="79" t="s">
        <v>37</v>
      </c>
      <c r="AG55" s="504"/>
      <c r="AH55" s="504"/>
      <c r="AI55" s="504"/>
      <c r="AJ55" s="79" t="s">
        <v>36</v>
      </c>
      <c r="AK55" s="504"/>
      <c r="AL55" s="504"/>
      <c r="AM55" s="504"/>
      <c r="AN55" s="80" t="s">
        <v>35</v>
      </c>
      <c r="AO55" s="76"/>
      <c r="AP55" s="77"/>
    </row>
    <row r="56" spans="2:42">
      <c r="B56" s="76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69"/>
      <c r="Q56" s="69"/>
      <c r="R56" s="483" t="s">
        <v>229</v>
      </c>
      <c r="S56" s="484"/>
      <c r="T56" s="484"/>
      <c r="U56" s="484"/>
      <c r="V56" s="484"/>
      <c r="W56" s="484"/>
      <c r="X56" s="484"/>
      <c r="Y56" s="484"/>
      <c r="Z56" s="484"/>
      <c r="AA56" s="484"/>
      <c r="AB56" s="484"/>
      <c r="AC56" s="484"/>
      <c r="AD56" s="484"/>
      <c r="AE56" s="484"/>
      <c r="AF56" s="484"/>
      <c r="AG56" s="484"/>
      <c r="AH56" s="484"/>
      <c r="AI56" s="484"/>
      <c r="AJ56" s="484"/>
      <c r="AK56" s="484"/>
      <c r="AL56" s="484"/>
      <c r="AM56" s="484"/>
      <c r="AN56" s="485"/>
      <c r="AO56" s="76"/>
      <c r="AP56" s="77"/>
    </row>
    <row r="57" spans="2:42">
      <c r="B57" s="76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69"/>
      <c r="Q57" s="69"/>
      <c r="R57" s="486" t="s">
        <v>133</v>
      </c>
      <c r="S57" s="487"/>
      <c r="T57" s="487"/>
      <c r="U57" s="487"/>
      <c r="V57" s="487"/>
      <c r="W57" s="487"/>
      <c r="X57" s="487"/>
      <c r="Y57" s="487"/>
      <c r="Z57" s="487"/>
      <c r="AA57" s="487"/>
      <c r="AB57" s="487"/>
      <c r="AC57" s="487"/>
      <c r="AD57" s="487"/>
      <c r="AE57" s="487"/>
      <c r="AF57" s="487"/>
      <c r="AG57" s="487"/>
      <c r="AH57" s="487"/>
      <c r="AI57" s="487"/>
      <c r="AJ57" s="487"/>
      <c r="AK57" s="487"/>
      <c r="AL57" s="487"/>
      <c r="AM57" s="487"/>
      <c r="AN57" s="488"/>
      <c r="AO57" s="76"/>
      <c r="AP57" s="77"/>
    </row>
    <row r="58" spans="2:42">
      <c r="B58" s="76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69"/>
      <c r="Q58" s="69"/>
      <c r="R58" s="489" t="s">
        <v>63</v>
      </c>
      <c r="S58" s="490"/>
      <c r="T58" s="490"/>
      <c r="U58" s="490"/>
      <c r="V58" s="490"/>
      <c r="W58" s="490"/>
      <c r="X58" s="490">
        <f>団体名</f>
        <v>0</v>
      </c>
      <c r="Y58" s="490"/>
      <c r="Z58" s="490"/>
      <c r="AA58" s="490"/>
      <c r="AB58" s="490"/>
      <c r="AC58" s="490"/>
      <c r="AD58" s="490"/>
      <c r="AE58" s="490"/>
      <c r="AF58" s="490"/>
      <c r="AG58" s="490"/>
      <c r="AH58" s="490"/>
      <c r="AI58" s="490"/>
      <c r="AJ58" s="490"/>
      <c r="AK58" s="490"/>
      <c r="AL58" s="490"/>
      <c r="AM58" s="490"/>
      <c r="AN58" s="493"/>
      <c r="AO58" s="76"/>
      <c r="AP58" s="77"/>
    </row>
    <row r="59" spans="2:42">
      <c r="B59" s="76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69"/>
      <c r="Q59" s="69"/>
      <c r="R59" s="491"/>
      <c r="S59" s="492"/>
      <c r="T59" s="492"/>
      <c r="U59" s="492"/>
      <c r="V59" s="492"/>
      <c r="W59" s="492"/>
      <c r="X59" s="492"/>
      <c r="Y59" s="492"/>
      <c r="Z59" s="492"/>
      <c r="AA59" s="492"/>
      <c r="AB59" s="492"/>
      <c r="AC59" s="492"/>
      <c r="AD59" s="492"/>
      <c r="AE59" s="492"/>
      <c r="AF59" s="492"/>
      <c r="AG59" s="492"/>
      <c r="AH59" s="492"/>
      <c r="AI59" s="492"/>
      <c r="AJ59" s="492"/>
      <c r="AK59" s="492"/>
      <c r="AL59" s="492"/>
      <c r="AM59" s="492"/>
      <c r="AN59" s="494"/>
      <c r="AO59" s="76"/>
      <c r="AP59" s="77"/>
    </row>
    <row r="60" spans="2:42">
      <c r="B60" s="76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69"/>
      <c r="Q60" s="69"/>
      <c r="R60" s="495" t="s">
        <v>134</v>
      </c>
      <c r="S60" s="496"/>
      <c r="T60" s="496"/>
      <c r="U60" s="496"/>
      <c r="V60" s="496"/>
      <c r="W60" s="496"/>
      <c r="X60" s="501"/>
      <c r="Y60" s="467"/>
      <c r="Z60" s="467"/>
      <c r="AA60" s="467"/>
      <c r="AB60" s="467"/>
      <c r="AC60" s="499" t="s">
        <v>39</v>
      </c>
      <c r="AD60" s="467"/>
      <c r="AE60" s="467"/>
      <c r="AF60" s="467"/>
      <c r="AG60" s="467"/>
      <c r="AH60" s="467"/>
      <c r="AI60" s="467"/>
      <c r="AJ60" s="467"/>
      <c r="AK60" s="467"/>
      <c r="AL60" s="467"/>
      <c r="AM60" s="467"/>
      <c r="AN60" s="468"/>
      <c r="AO60" s="76"/>
      <c r="AP60" s="77"/>
    </row>
    <row r="61" spans="2:42">
      <c r="B61" s="76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69"/>
      <c r="Q61" s="69"/>
      <c r="R61" s="497"/>
      <c r="S61" s="498"/>
      <c r="T61" s="498"/>
      <c r="U61" s="498"/>
      <c r="V61" s="498"/>
      <c r="W61" s="498"/>
      <c r="X61" s="502"/>
      <c r="Y61" s="469"/>
      <c r="Z61" s="469"/>
      <c r="AA61" s="469"/>
      <c r="AB61" s="469"/>
      <c r="AC61" s="500"/>
      <c r="AD61" s="469"/>
      <c r="AE61" s="469"/>
      <c r="AF61" s="469"/>
      <c r="AG61" s="469"/>
      <c r="AH61" s="469"/>
      <c r="AI61" s="469"/>
      <c r="AJ61" s="469"/>
      <c r="AK61" s="469"/>
      <c r="AL61" s="469"/>
      <c r="AM61" s="469"/>
      <c r="AN61" s="470"/>
      <c r="AO61" s="76"/>
      <c r="AP61" s="77"/>
    </row>
    <row r="62" spans="2:42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7"/>
    </row>
    <row r="63" spans="2:42"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</row>
  </sheetData>
  <sheetProtection algorithmName="SHA-512" hashValue="XePzOYFH0KLZT6C+OOtU7XEFP/iuXmIEAsGEY8WFvuPuikpw7/6Jk4NoFLY+3QwbhxyPkK+D3TN9QJNHKAdLCA==" saltValue="/ulBJq3YgvQ++bu0bW7ZCQ==" spinCount="100000" sheet="1" selectLockedCells="1"/>
  <mergeCells count="98">
    <mergeCell ref="AH19:AN20"/>
    <mergeCell ref="Y35:AA36"/>
    <mergeCell ref="AB35:AB36"/>
    <mergeCell ref="X35:X36"/>
    <mergeCell ref="F19:L20"/>
    <mergeCell ref="M19:S20"/>
    <mergeCell ref="T19:Z20"/>
    <mergeCell ref="AA19:AG20"/>
    <mergeCell ref="F35:K36"/>
    <mergeCell ref="L35:P36"/>
    <mergeCell ref="Q35:S36"/>
    <mergeCell ref="T35:T36"/>
    <mergeCell ref="U35:W36"/>
    <mergeCell ref="M21:S22"/>
    <mergeCell ref="T21:Z22"/>
    <mergeCell ref="AA21:AG22"/>
    <mergeCell ref="AK55:AM55"/>
    <mergeCell ref="L50:AN52"/>
    <mergeCell ref="F37:K45"/>
    <mergeCell ref="L37:AB37"/>
    <mergeCell ref="AC37:AN37"/>
    <mergeCell ref="L38:AB39"/>
    <mergeCell ref="AC38:AN39"/>
    <mergeCell ref="AC44:AN45"/>
    <mergeCell ref="F46:K48"/>
    <mergeCell ref="L46:AN48"/>
    <mergeCell ref="F49:K52"/>
    <mergeCell ref="M49:O49"/>
    <mergeCell ref="Q49:T49"/>
    <mergeCell ref="U49:AN49"/>
    <mergeCell ref="AD60:AN61"/>
    <mergeCell ref="L40:AB41"/>
    <mergeCell ref="AC40:AN41"/>
    <mergeCell ref="L42:AB43"/>
    <mergeCell ref="AC42:AN43"/>
    <mergeCell ref="L44:AB45"/>
    <mergeCell ref="R56:AN56"/>
    <mergeCell ref="R57:AN57"/>
    <mergeCell ref="R58:W59"/>
    <mergeCell ref="X58:AN59"/>
    <mergeCell ref="R60:W61"/>
    <mergeCell ref="AC60:AC61"/>
    <mergeCell ref="X60:AB61"/>
    <mergeCell ref="Y55:AB55"/>
    <mergeCell ref="AC55:AE55"/>
    <mergeCell ref="AG55:AI55"/>
    <mergeCell ref="AH21:AN22"/>
    <mergeCell ref="F23:L24"/>
    <mergeCell ref="M23:S24"/>
    <mergeCell ref="T23:Z24"/>
    <mergeCell ref="AA23:AG24"/>
    <mergeCell ref="AH23:AN24"/>
    <mergeCell ref="F21:L22"/>
    <mergeCell ref="F12:AG13"/>
    <mergeCell ref="AH12:AN13"/>
    <mergeCell ref="F18:L18"/>
    <mergeCell ref="M18:S18"/>
    <mergeCell ref="T18:Z18"/>
    <mergeCell ref="AA18:AG18"/>
    <mergeCell ref="AH18:AN18"/>
    <mergeCell ref="C3:AN4"/>
    <mergeCell ref="T9:Z10"/>
    <mergeCell ref="AA9:AG10"/>
    <mergeCell ref="AH9:AN10"/>
    <mergeCell ref="F9:S10"/>
    <mergeCell ref="F8:S8"/>
    <mergeCell ref="T8:Z8"/>
    <mergeCell ref="AA8:AG8"/>
    <mergeCell ref="AH8:AN8"/>
    <mergeCell ref="J5:L5"/>
    <mergeCell ref="M5:P5"/>
    <mergeCell ref="F5:I5"/>
    <mergeCell ref="Q5:AM5"/>
    <mergeCell ref="AA11:AG11"/>
    <mergeCell ref="AH11:AN11"/>
    <mergeCell ref="F11:L11"/>
    <mergeCell ref="M11:S11"/>
    <mergeCell ref="T11:Z11"/>
    <mergeCell ref="F25:L25"/>
    <mergeCell ref="M25:S25"/>
    <mergeCell ref="T25:Z25"/>
    <mergeCell ref="AA25:AG25"/>
    <mergeCell ref="AH25:AN25"/>
    <mergeCell ref="F26:L27"/>
    <mergeCell ref="M26:S27"/>
    <mergeCell ref="T26:Z27"/>
    <mergeCell ref="AA26:AG27"/>
    <mergeCell ref="AH26:AN27"/>
    <mergeCell ref="F28:L29"/>
    <mergeCell ref="M28:S29"/>
    <mergeCell ref="T28:Z29"/>
    <mergeCell ref="AA28:AG29"/>
    <mergeCell ref="AH28:AN29"/>
    <mergeCell ref="F30:L31"/>
    <mergeCell ref="M30:S31"/>
    <mergeCell ref="T30:Z31"/>
    <mergeCell ref="AA30:AG31"/>
    <mergeCell ref="AH30:AN31"/>
  </mergeCells>
  <phoneticPr fontId="1"/>
  <conditionalFormatting sqref="L46 M49 Q49 L50">
    <cfRule type="cellIs" dxfId="17" priority="2" operator="equal">
      <formula>0</formula>
    </cfRule>
  </conditionalFormatting>
  <conditionalFormatting sqref="M19:AN24 M26:AN31">
    <cfRule type="cellIs" dxfId="16" priority="11" operator="equal">
      <formula>0</formula>
    </cfRule>
  </conditionalFormatting>
  <conditionalFormatting sqref="Q35 U35 Y35">
    <cfRule type="cellIs" dxfId="15" priority="3" operator="equal">
      <formula>0</formula>
    </cfRule>
  </conditionalFormatting>
  <conditionalFormatting sqref="AA11 L38 AC38 L40 AC40 L42 AC42 L44 AC44">
    <cfRule type="cellIs" dxfId="14" priority="4" operator="equal">
      <formula>0</formula>
    </cfRule>
  </conditionalFormatting>
  <conditionalFormatting sqref="AA9:AG10">
    <cfRule type="cellIs" dxfId="13" priority="14" operator="equal">
      <formula>0</formula>
    </cfRule>
  </conditionalFormatting>
  <conditionalFormatting sqref="AC55:AE55 AG55:AI55 AK55:AM55 X60:AB61 AD60:AN61">
    <cfRule type="cellIs" dxfId="12" priority="7" operator="equal">
      <formula>0</formula>
    </cfRule>
  </conditionalFormatting>
  <dataValidations count="5">
    <dataValidation type="custom" operator="lessThanOrEqual" allowBlank="1" showInputMessage="1" showErrorMessage="1" error="領収書金額欄の合計が、納入金額合計を越えています" sqref="M21:AN22 M28:AN29" xr:uid="{00000000-0002-0000-0300-000000000000}">
      <formula1>SUM($M$21:$AH$21)&lt;=$AH$12</formula1>
    </dataValidation>
    <dataValidation type="textLength" operator="equal" allowBlank="1" showInputMessage="1" showErrorMessage="1" sqref="M49" xr:uid="{B843C99A-4827-4D4B-B415-3BC48F9DB27C}">
      <formula1>3</formula1>
    </dataValidation>
    <dataValidation type="textLength" operator="equal" allowBlank="1" showInputMessage="1" showErrorMessage="1" sqref="Q49" xr:uid="{F64EDE33-2A9B-41EE-AB5D-211695AF94B4}">
      <formula1>4</formula1>
    </dataValidation>
    <dataValidation imeMode="halfAlpha" allowBlank="1" showInputMessage="1" showErrorMessage="1" sqref="AC38:AN45" xr:uid="{334F28B0-45CE-48CD-9208-83E9580CBC20}"/>
    <dataValidation type="whole" operator="greaterThanOrEqual" allowBlank="1" showInputMessage="1" showErrorMessage="1" sqref="AA11" xr:uid="{00000000-0002-0000-0300-000003000000}">
      <formula1>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AM223"/>
  <sheetViews>
    <sheetView showGridLines="0" showRowColHeaders="0" zoomScale="110" zoomScaleNormal="110" workbookViewId="0">
      <selection activeCell="C34" sqref="C34"/>
    </sheetView>
  </sheetViews>
  <sheetFormatPr defaultColWidth="2.1796875" defaultRowHeight="13"/>
  <cols>
    <col min="1" max="1" width="2.1796875" style="23"/>
    <col min="2" max="2" width="2.453125" style="23" bestFit="1" customWidth="1"/>
    <col min="3" max="3" width="16.36328125" style="23" customWidth="1"/>
    <col min="4" max="31" width="2.1796875" style="23"/>
    <col min="32" max="32" width="10.6328125" style="23" customWidth="1"/>
    <col min="33" max="35" width="2.1796875" style="23"/>
    <col min="36" max="39" width="2.453125" style="23" hidden="1" customWidth="1"/>
    <col min="40" max="16384" width="2.1796875" style="23"/>
  </cols>
  <sheetData>
    <row r="2" spans="2:39" ht="16.5">
      <c r="B2" s="561" t="s">
        <v>220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</row>
    <row r="4" spans="2:39" ht="17.25" customHeight="1">
      <c r="B4" s="562" t="s">
        <v>62</v>
      </c>
      <c r="C4" s="563"/>
      <c r="D4" s="564" t="str">
        <f>部門</f>
        <v>（選択してください）</v>
      </c>
      <c r="E4" s="564"/>
      <c r="F4" s="564"/>
      <c r="G4" s="564"/>
      <c r="H4" s="564"/>
      <c r="I4" s="564"/>
      <c r="J4" s="564"/>
      <c r="K4" s="564"/>
      <c r="L4" s="564"/>
      <c r="M4" s="564"/>
      <c r="N4" s="564"/>
      <c r="O4" s="564"/>
      <c r="P4" s="564"/>
      <c r="Q4" s="564"/>
      <c r="R4" s="564"/>
      <c r="S4" s="564"/>
      <c r="T4" s="564"/>
      <c r="U4" s="564"/>
      <c r="V4" s="564"/>
      <c r="W4" s="564"/>
      <c r="X4" s="564"/>
      <c r="Y4" s="564"/>
      <c r="Z4" s="564"/>
      <c r="AA4" s="564"/>
      <c r="AB4" s="564"/>
      <c r="AC4" s="564"/>
      <c r="AD4" s="564"/>
      <c r="AE4" s="564"/>
      <c r="AF4" s="564"/>
      <c r="AG4" s="565"/>
    </row>
    <row r="5" spans="2:39" ht="17.25" customHeight="1">
      <c r="B5" s="555" t="s">
        <v>63</v>
      </c>
      <c r="C5" s="556"/>
      <c r="D5" s="557">
        <f>団体名</f>
        <v>0</v>
      </c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7"/>
      <c r="X5" s="557"/>
      <c r="Y5" s="557"/>
      <c r="Z5" s="557"/>
      <c r="AA5" s="557"/>
      <c r="AB5" s="557"/>
      <c r="AC5" s="557"/>
      <c r="AD5" s="557"/>
      <c r="AE5" s="557"/>
      <c r="AF5" s="557"/>
      <c r="AG5" s="558"/>
    </row>
    <row r="6" spans="2:39" ht="17.25" customHeight="1">
      <c r="B6" s="555" t="s">
        <v>64</v>
      </c>
      <c r="C6" s="556"/>
      <c r="D6" s="557">
        <f>タイトル</f>
        <v>0</v>
      </c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8"/>
    </row>
    <row r="7" spans="2:39" ht="17.25" customHeight="1">
      <c r="B7" s="555" t="s">
        <v>65</v>
      </c>
      <c r="C7" s="556"/>
      <c r="D7" s="557">
        <f>指導者</f>
        <v>0</v>
      </c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/>
      <c r="X7" s="557"/>
      <c r="Y7" s="557"/>
      <c r="Z7" s="557"/>
      <c r="AA7" s="557"/>
      <c r="AB7" s="557"/>
      <c r="AC7" s="557"/>
      <c r="AD7" s="557"/>
      <c r="AE7" s="557"/>
      <c r="AF7" s="557"/>
      <c r="AG7" s="558"/>
    </row>
    <row r="8" spans="2:39" ht="17.25" customHeight="1">
      <c r="B8" s="555" t="s">
        <v>66</v>
      </c>
      <c r="C8" s="556"/>
      <c r="D8" s="557">
        <f>指揮者</f>
        <v>0</v>
      </c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8"/>
    </row>
    <row r="9" spans="2:39" ht="17.25" customHeight="1">
      <c r="B9" s="555" t="s">
        <v>67</v>
      </c>
      <c r="C9" s="556"/>
      <c r="D9" s="557">
        <f>副指揮者</f>
        <v>0</v>
      </c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7"/>
      <c r="X9" s="557"/>
      <c r="Y9" s="557"/>
      <c r="Z9" s="557"/>
      <c r="AA9" s="557"/>
      <c r="AB9" s="557"/>
      <c r="AC9" s="557"/>
      <c r="AD9" s="557"/>
      <c r="AE9" s="557"/>
      <c r="AF9" s="557"/>
      <c r="AG9" s="558"/>
    </row>
    <row r="10" spans="2:39" ht="17.25" customHeight="1">
      <c r="B10" s="555" t="s">
        <v>68</v>
      </c>
      <c r="C10" s="556"/>
      <c r="D10" s="557">
        <f>ＤＭ</f>
        <v>0</v>
      </c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7"/>
      <c r="X10" s="557"/>
      <c r="Y10" s="557"/>
      <c r="Z10" s="557"/>
      <c r="AA10" s="557"/>
      <c r="AB10" s="557"/>
      <c r="AC10" s="557"/>
      <c r="AD10" s="557"/>
      <c r="AE10" s="557"/>
      <c r="AF10" s="557"/>
      <c r="AG10" s="558"/>
    </row>
    <row r="11" spans="2:39" ht="17.25" customHeight="1">
      <c r="B11" s="555" t="s">
        <v>69</v>
      </c>
      <c r="C11" s="556"/>
      <c r="D11" s="557">
        <f>ＳＤＭ</f>
        <v>0</v>
      </c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7"/>
      <c r="X11" s="557"/>
      <c r="Y11" s="557"/>
      <c r="Z11" s="557"/>
      <c r="AA11" s="557"/>
      <c r="AB11" s="557"/>
      <c r="AC11" s="557"/>
      <c r="AD11" s="557"/>
      <c r="AE11" s="557"/>
      <c r="AF11" s="557"/>
      <c r="AG11" s="558"/>
      <c r="AJ11" s="23">
        <v>1</v>
      </c>
      <c r="AK11" s="23">
        <v>2</v>
      </c>
      <c r="AL11" s="23">
        <v>3</v>
      </c>
      <c r="AM11" s="23">
        <v>4</v>
      </c>
    </row>
    <row r="12" spans="2:39" ht="48" customHeight="1">
      <c r="B12" s="572" t="s">
        <v>70</v>
      </c>
      <c r="C12" s="573"/>
      <c r="D12" s="566" t="str">
        <f>邦文1&amp;AK12&amp;邦文2&amp;AL12&amp;邦文3&amp;AM12&amp;邦文4</f>
        <v/>
      </c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567"/>
      <c r="Y12" s="567"/>
      <c r="Z12" s="567"/>
      <c r="AA12" s="567"/>
      <c r="AB12" s="567"/>
      <c r="AC12" s="567"/>
      <c r="AD12" s="567"/>
      <c r="AE12" s="567"/>
      <c r="AF12" s="567"/>
      <c r="AG12" s="568"/>
      <c r="AK12" s="23" t="str">
        <f>IF(邦文2&lt;&gt;""," / ","")</f>
        <v/>
      </c>
      <c r="AL12" s="23" t="str">
        <f>IF(邦文3&lt;&gt;""," / ","")</f>
        <v/>
      </c>
      <c r="AM12" s="23" t="str">
        <f>IF(邦文4&lt;&gt;""," / ","")</f>
        <v/>
      </c>
    </row>
    <row r="14" spans="2:39" ht="14">
      <c r="B14" s="560" t="s">
        <v>57</v>
      </c>
      <c r="C14" s="560"/>
      <c r="D14" s="560"/>
      <c r="E14" s="560"/>
      <c r="F14" s="560"/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560"/>
      <c r="Y14" s="560"/>
      <c r="Z14" s="560"/>
      <c r="AA14" s="560"/>
      <c r="AB14" s="560"/>
      <c r="AC14" s="560"/>
      <c r="AD14" s="560"/>
      <c r="AE14" s="560"/>
      <c r="AF14" s="560"/>
      <c r="AG14" s="560"/>
    </row>
    <row r="16" spans="2:39" ht="106.5" customHeight="1">
      <c r="B16" s="569"/>
      <c r="C16" s="570"/>
      <c r="D16" s="570"/>
      <c r="E16" s="570"/>
      <c r="F16" s="570"/>
      <c r="G16" s="570"/>
      <c r="H16" s="570"/>
      <c r="I16" s="570"/>
      <c r="J16" s="570"/>
      <c r="K16" s="570"/>
      <c r="L16" s="570"/>
      <c r="M16" s="570"/>
      <c r="N16" s="570"/>
      <c r="O16" s="570"/>
      <c r="P16" s="570"/>
      <c r="Q16" s="570"/>
      <c r="R16" s="570"/>
      <c r="S16" s="570"/>
      <c r="T16" s="570"/>
      <c r="U16" s="570"/>
      <c r="V16" s="570"/>
      <c r="W16" s="570"/>
      <c r="X16" s="570"/>
      <c r="Y16" s="570"/>
      <c r="Z16" s="570"/>
      <c r="AA16" s="570"/>
      <c r="AB16" s="570"/>
      <c r="AC16" s="570"/>
      <c r="AD16" s="570"/>
      <c r="AE16" s="570"/>
      <c r="AF16" s="570"/>
      <c r="AG16" s="571"/>
    </row>
    <row r="18" spans="2:33" ht="9" customHeight="1" thickBo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6"/>
    </row>
    <row r="19" spans="2:33" ht="13.5" thickBot="1">
      <c r="B19" s="27"/>
      <c r="C19" s="39" t="s">
        <v>59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0" t="s">
        <v>58</v>
      </c>
      <c r="AF19" s="41">
        <f>LEN(B16)</f>
        <v>0</v>
      </c>
      <c r="AG19" s="28"/>
    </row>
    <row r="20" spans="2:33" ht="9" customHeight="1"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1"/>
    </row>
    <row r="22" spans="2:33" ht="14">
      <c r="B22" s="559" t="s">
        <v>60</v>
      </c>
      <c r="C22" s="559"/>
      <c r="D22" s="39" t="str">
        <f>"合計 "&amp;COUNTA(C24:C223)&amp;"人"</f>
        <v>合計 0人</v>
      </c>
    </row>
    <row r="24" spans="2:33">
      <c r="B24" s="33">
        <v>1</v>
      </c>
      <c r="C24" s="36"/>
      <c r="E24" s="39" t="s">
        <v>61</v>
      </c>
    </row>
    <row r="25" spans="2:33">
      <c r="B25" s="34">
        <v>2</v>
      </c>
      <c r="C25" s="37"/>
    </row>
    <row r="26" spans="2:33">
      <c r="B26" s="34">
        <v>3</v>
      </c>
      <c r="C26" s="37"/>
      <c r="F26" s="39" t="s">
        <v>71</v>
      </c>
    </row>
    <row r="27" spans="2:33">
      <c r="B27" s="34">
        <v>4</v>
      </c>
      <c r="C27" s="37"/>
    </row>
    <row r="28" spans="2:33">
      <c r="B28" s="34">
        <v>5</v>
      </c>
      <c r="C28" s="37"/>
    </row>
    <row r="29" spans="2:33">
      <c r="B29" s="34">
        <v>6</v>
      </c>
      <c r="C29" s="37"/>
    </row>
    <row r="30" spans="2:33">
      <c r="B30" s="34">
        <v>7</v>
      </c>
      <c r="C30" s="37"/>
    </row>
    <row r="31" spans="2:33">
      <c r="B31" s="34">
        <v>8</v>
      </c>
      <c r="C31" s="37"/>
    </row>
    <row r="32" spans="2:33">
      <c r="B32" s="34">
        <v>9</v>
      </c>
      <c r="C32" s="37"/>
    </row>
    <row r="33" spans="2:3">
      <c r="B33" s="34">
        <v>10</v>
      </c>
      <c r="C33" s="37"/>
    </row>
    <row r="34" spans="2:3">
      <c r="B34" s="34">
        <v>11</v>
      </c>
      <c r="C34" s="37"/>
    </row>
    <row r="35" spans="2:3">
      <c r="B35" s="34">
        <v>12</v>
      </c>
      <c r="C35" s="37"/>
    </row>
    <row r="36" spans="2:3">
      <c r="B36" s="34">
        <v>13</v>
      </c>
      <c r="C36" s="37"/>
    </row>
    <row r="37" spans="2:3">
      <c r="B37" s="34">
        <v>14</v>
      </c>
      <c r="C37" s="37"/>
    </row>
    <row r="38" spans="2:3">
      <c r="B38" s="34">
        <v>15</v>
      </c>
      <c r="C38" s="37"/>
    </row>
    <row r="39" spans="2:3">
      <c r="B39" s="34">
        <v>16</v>
      </c>
      <c r="C39" s="37"/>
    </row>
    <row r="40" spans="2:3">
      <c r="B40" s="34">
        <v>17</v>
      </c>
      <c r="C40" s="37"/>
    </row>
    <row r="41" spans="2:3">
      <c r="B41" s="34">
        <v>18</v>
      </c>
      <c r="C41" s="37"/>
    </row>
    <row r="42" spans="2:3">
      <c r="B42" s="34">
        <v>19</v>
      </c>
      <c r="C42" s="37"/>
    </row>
    <row r="43" spans="2:3">
      <c r="B43" s="34">
        <v>20</v>
      </c>
      <c r="C43" s="37"/>
    </row>
    <row r="44" spans="2:3">
      <c r="B44" s="34">
        <v>21</v>
      </c>
      <c r="C44" s="37"/>
    </row>
    <row r="45" spans="2:3">
      <c r="B45" s="34">
        <v>22</v>
      </c>
      <c r="C45" s="37"/>
    </row>
    <row r="46" spans="2:3">
      <c r="B46" s="34">
        <v>23</v>
      </c>
      <c r="C46" s="37"/>
    </row>
    <row r="47" spans="2:3">
      <c r="B47" s="34">
        <v>24</v>
      </c>
      <c r="C47" s="37"/>
    </row>
    <row r="48" spans="2:3">
      <c r="B48" s="34">
        <v>25</v>
      </c>
      <c r="C48" s="37"/>
    </row>
    <row r="49" spans="2:3">
      <c r="B49" s="34">
        <v>26</v>
      </c>
      <c r="C49" s="37"/>
    </row>
    <row r="50" spans="2:3">
      <c r="B50" s="34">
        <v>27</v>
      </c>
      <c r="C50" s="37"/>
    </row>
    <row r="51" spans="2:3">
      <c r="B51" s="34">
        <v>28</v>
      </c>
      <c r="C51" s="37"/>
    </row>
    <row r="52" spans="2:3">
      <c r="B52" s="34">
        <v>29</v>
      </c>
      <c r="C52" s="37"/>
    </row>
    <row r="53" spans="2:3">
      <c r="B53" s="34">
        <v>30</v>
      </c>
      <c r="C53" s="37"/>
    </row>
    <row r="54" spans="2:3">
      <c r="B54" s="34">
        <v>31</v>
      </c>
      <c r="C54" s="37"/>
    </row>
    <row r="55" spans="2:3">
      <c r="B55" s="34">
        <v>32</v>
      </c>
      <c r="C55" s="37"/>
    </row>
    <row r="56" spans="2:3">
      <c r="B56" s="34">
        <v>33</v>
      </c>
      <c r="C56" s="37"/>
    </row>
    <row r="57" spans="2:3">
      <c r="B57" s="34">
        <v>34</v>
      </c>
      <c r="C57" s="37"/>
    </row>
    <row r="58" spans="2:3">
      <c r="B58" s="34">
        <v>35</v>
      </c>
      <c r="C58" s="37"/>
    </row>
    <row r="59" spans="2:3">
      <c r="B59" s="34">
        <v>36</v>
      </c>
      <c r="C59" s="37"/>
    </row>
    <row r="60" spans="2:3">
      <c r="B60" s="34">
        <v>37</v>
      </c>
      <c r="C60" s="37"/>
    </row>
    <row r="61" spans="2:3">
      <c r="B61" s="34">
        <v>38</v>
      </c>
      <c r="C61" s="37"/>
    </row>
    <row r="62" spans="2:3">
      <c r="B62" s="34">
        <v>39</v>
      </c>
      <c r="C62" s="37"/>
    </row>
    <row r="63" spans="2:3">
      <c r="B63" s="34">
        <v>40</v>
      </c>
      <c r="C63" s="37"/>
    </row>
    <row r="64" spans="2:3">
      <c r="B64" s="34">
        <v>41</v>
      </c>
      <c r="C64" s="37"/>
    </row>
    <row r="65" spans="2:3">
      <c r="B65" s="34">
        <v>42</v>
      </c>
      <c r="C65" s="37"/>
    </row>
    <row r="66" spans="2:3">
      <c r="B66" s="34">
        <v>43</v>
      </c>
      <c r="C66" s="37"/>
    </row>
    <row r="67" spans="2:3">
      <c r="B67" s="34">
        <v>44</v>
      </c>
      <c r="C67" s="37"/>
    </row>
    <row r="68" spans="2:3">
      <c r="B68" s="34">
        <v>45</v>
      </c>
      <c r="C68" s="37"/>
    </row>
    <row r="69" spans="2:3">
      <c r="B69" s="34">
        <v>46</v>
      </c>
      <c r="C69" s="37"/>
    </row>
    <row r="70" spans="2:3">
      <c r="B70" s="34">
        <v>47</v>
      </c>
      <c r="C70" s="37"/>
    </row>
    <row r="71" spans="2:3">
      <c r="B71" s="34">
        <v>48</v>
      </c>
      <c r="C71" s="37"/>
    </row>
    <row r="72" spans="2:3">
      <c r="B72" s="34">
        <v>49</v>
      </c>
      <c r="C72" s="37"/>
    </row>
    <row r="73" spans="2:3">
      <c r="B73" s="34">
        <v>50</v>
      </c>
      <c r="C73" s="37"/>
    </row>
    <row r="74" spans="2:3">
      <c r="B74" s="34">
        <v>51</v>
      </c>
      <c r="C74" s="37"/>
    </row>
    <row r="75" spans="2:3">
      <c r="B75" s="34">
        <v>52</v>
      </c>
      <c r="C75" s="37"/>
    </row>
    <row r="76" spans="2:3">
      <c r="B76" s="34">
        <v>53</v>
      </c>
      <c r="C76" s="37"/>
    </row>
    <row r="77" spans="2:3">
      <c r="B77" s="34">
        <v>54</v>
      </c>
      <c r="C77" s="37"/>
    </row>
    <row r="78" spans="2:3">
      <c r="B78" s="34">
        <v>55</v>
      </c>
      <c r="C78" s="37"/>
    </row>
    <row r="79" spans="2:3">
      <c r="B79" s="34">
        <v>56</v>
      </c>
      <c r="C79" s="37"/>
    </row>
    <row r="80" spans="2:3">
      <c r="B80" s="34">
        <v>57</v>
      </c>
      <c r="C80" s="37"/>
    </row>
    <row r="81" spans="2:3">
      <c r="B81" s="34">
        <v>58</v>
      </c>
      <c r="C81" s="37"/>
    </row>
    <row r="82" spans="2:3">
      <c r="B82" s="34">
        <v>59</v>
      </c>
      <c r="C82" s="37"/>
    </row>
    <row r="83" spans="2:3">
      <c r="B83" s="34">
        <v>60</v>
      </c>
      <c r="C83" s="37"/>
    </row>
    <row r="84" spans="2:3">
      <c r="B84" s="34">
        <v>61</v>
      </c>
      <c r="C84" s="37"/>
    </row>
    <row r="85" spans="2:3">
      <c r="B85" s="34">
        <v>62</v>
      </c>
      <c r="C85" s="37"/>
    </row>
    <row r="86" spans="2:3">
      <c r="B86" s="34">
        <v>63</v>
      </c>
      <c r="C86" s="37"/>
    </row>
    <row r="87" spans="2:3">
      <c r="B87" s="34">
        <v>64</v>
      </c>
      <c r="C87" s="37"/>
    </row>
    <row r="88" spans="2:3">
      <c r="B88" s="34">
        <v>65</v>
      </c>
      <c r="C88" s="37"/>
    </row>
    <row r="89" spans="2:3">
      <c r="B89" s="34">
        <v>66</v>
      </c>
      <c r="C89" s="37"/>
    </row>
    <row r="90" spans="2:3">
      <c r="B90" s="34">
        <v>67</v>
      </c>
      <c r="C90" s="37"/>
    </row>
    <row r="91" spans="2:3">
      <c r="B91" s="34">
        <v>68</v>
      </c>
      <c r="C91" s="37"/>
    </row>
    <row r="92" spans="2:3">
      <c r="B92" s="34">
        <v>69</v>
      </c>
      <c r="C92" s="37"/>
    </row>
    <row r="93" spans="2:3">
      <c r="B93" s="34">
        <v>70</v>
      </c>
      <c r="C93" s="37"/>
    </row>
    <row r="94" spans="2:3">
      <c r="B94" s="34">
        <v>71</v>
      </c>
      <c r="C94" s="37"/>
    </row>
    <row r="95" spans="2:3">
      <c r="B95" s="34">
        <v>72</v>
      </c>
      <c r="C95" s="37"/>
    </row>
    <row r="96" spans="2:3">
      <c r="B96" s="34">
        <v>73</v>
      </c>
      <c r="C96" s="37"/>
    </row>
    <row r="97" spans="2:3">
      <c r="B97" s="34">
        <v>74</v>
      </c>
      <c r="C97" s="37"/>
    </row>
    <row r="98" spans="2:3">
      <c r="B98" s="34">
        <v>75</v>
      </c>
      <c r="C98" s="37"/>
    </row>
    <row r="99" spans="2:3">
      <c r="B99" s="34">
        <v>76</v>
      </c>
      <c r="C99" s="37"/>
    </row>
    <row r="100" spans="2:3">
      <c r="B100" s="34">
        <v>77</v>
      </c>
      <c r="C100" s="37"/>
    </row>
    <row r="101" spans="2:3">
      <c r="B101" s="34">
        <v>78</v>
      </c>
      <c r="C101" s="37"/>
    </row>
    <row r="102" spans="2:3">
      <c r="B102" s="34">
        <v>79</v>
      </c>
      <c r="C102" s="37"/>
    </row>
    <row r="103" spans="2:3">
      <c r="B103" s="34">
        <v>80</v>
      </c>
      <c r="C103" s="37"/>
    </row>
    <row r="104" spans="2:3">
      <c r="B104" s="34">
        <v>81</v>
      </c>
      <c r="C104" s="37"/>
    </row>
    <row r="105" spans="2:3">
      <c r="B105" s="34">
        <v>82</v>
      </c>
      <c r="C105" s="37"/>
    </row>
    <row r="106" spans="2:3">
      <c r="B106" s="34">
        <v>83</v>
      </c>
      <c r="C106" s="37"/>
    </row>
    <row r="107" spans="2:3">
      <c r="B107" s="34">
        <v>84</v>
      </c>
      <c r="C107" s="37"/>
    </row>
    <row r="108" spans="2:3">
      <c r="B108" s="34">
        <v>85</v>
      </c>
      <c r="C108" s="37"/>
    </row>
    <row r="109" spans="2:3">
      <c r="B109" s="34">
        <v>86</v>
      </c>
      <c r="C109" s="37"/>
    </row>
    <row r="110" spans="2:3">
      <c r="B110" s="34">
        <v>87</v>
      </c>
      <c r="C110" s="37"/>
    </row>
    <row r="111" spans="2:3">
      <c r="B111" s="34">
        <v>88</v>
      </c>
      <c r="C111" s="37"/>
    </row>
    <row r="112" spans="2:3">
      <c r="B112" s="34">
        <v>89</v>
      </c>
      <c r="C112" s="37"/>
    </row>
    <row r="113" spans="2:3">
      <c r="B113" s="34">
        <v>90</v>
      </c>
      <c r="C113" s="37"/>
    </row>
    <row r="114" spans="2:3">
      <c r="B114" s="34">
        <v>91</v>
      </c>
      <c r="C114" s="37"/>
    </row>
    <row r="115" spans="2:3">
      <c r="B115" s="34">
        <v>92</v>
      </c>
      <c r="C115" s="37"/>
    </row>
    <row r="116" spans="2:3">
      <c r="B116" s="34">
        <v>93</v>
      </c>
      <c r="C116" s="37"/>
    </row>
    <row r="117" spans="2:3">
      <c r="B117" s="34">
        <v>94</v>
      </c>
      <c r="C117" s="37"/>
    </row>
    <row r="118" spans="2:3">
      <c r="B118" s="34">
        <v>95</v>
      </c>
      <c r="C118" s="37"/>
    </row>
    <row r="119" spans="2:3">
      <c r="B119" s="34">
        <v>96</v>
      </c>
      <c r="C119" s="37"/>
    </row>
    <row r="120" spans="2:3">
      <c r="B120" s="34">
        <v>97</v>
      </c>
      <c r="C120" s="37"/>
    </row>
    <row r="121" spans="2:3">
      <c r="B121" s="34">
        <v>98</v>
      </c>
      <c r="C121" s="37"/>
    </row>
    <row r="122" spans="2:3">
      <c r="B122" s="34">
        <v>99</v>
      </c>
      <c r="C122" s="37"/>
    </row>
    <row r="123" spans="2:3">
      <c r="B123" s="34">
        <v>100</v>
      </c>
      <c r="C123" s="37"/>
    </row>
    <row r="124" spans="2:3">
      <c r="B124" s="34">
        <v>101</v>
      </c>
      <c r="C124" s="37"/>
    </row>
    <row r="125" spans="2:3">
      <c r="B125" s="34">
        <v>102</v>
      </c>
      <c r="C125" s="37"/>
    </row>
    <row r="126" spans="2:3">
      <c r="B126" s="34">
        <v>103</v>
      </c>
      <c r="C126" s="37"/>
    </row>
    <row r="127" spans="2:3">
      <c r="B127" s="34">
        <v>104</v>
      </c>
      <c r="C127" s="37"/>
    </row>
    <row r="128" spans="2:3">
      <c r="B128" s="34">
        <v>105</v>
      </c>
      <c r="C128" s="37"/>
    </row>
    <row r="129" spans="2:3">
      <c r="B129" s="34">
        <v>106</v>
      </c>
      <c r="C129" s="37"/>
    </row>
    <row r="130" spans="2:3">
      <c r="B130" s="34">
        <v>107</v>
      </c>
      <c r="C130" s="37"/>
    </row>
    <row r="131" spans="2:3">
      <c r="B131" s="34">
        <v>108</v>
      </c>
      <c r="C131" s="37"/>
    </row>
    <row r="132" spans="2:3">
      <c r="B132" s="34">
        <v>109</v>
      </c>
      <c r="C132" s="37"/>
    </row>
    <row r="133" spans="2:3">
      <c r="B133" s="34">
        <v>110</v>
      </c>
      <c r="C133" s="37"/>
    </row>
    <row r="134" spans="2:3">
      <c r="B134" s="34">
        <v>111</v>
      </c>
      <c r="C134" s="37"/>
    </row>
    <row r="135" spans="2:3">
      <c r="B135" s="34">
        <v>112</v>
      </c>
      <c r="C135" s="37"/>
    </row>
    <row r="136" spans="2:3">
      <c r="B136" s="34">
        <v>113</v>
      </c>
      <c r="C136" s="37"/>
    </row>
    <row r="137" spans="2:3">
      <c r="B137" s="34">
        <v>114</v>
      </c>
      <c r="C137" s="37"/>
    </row>
    <row r="138" spans="2:3">
      <c r="B138" s="34">
        <v>115</v>
      </c>
      <c r="C138" s="37"/>
    </row>
    <row r="139" spans="2:3">
      <c r="B139" s="34">
        <v>116</v>
      </c>
      <c r="C139" s="37"/>
    </row>
    <row r="140" spans="2:3">
      <c r="B140" s="34">
        <v>117</v>
      </c>
      <c r="C140" s="37"/>
    </row>
    <row r="141" spans="2:3">
      <c r="B141" s="34">
        <v>118</v>
      </c>
      <c r="C141" s="37"/>
    </row>
    <row r="142" spans="2:3">
      <c r="B142" s="34">
        <v>119</v>
      </c>
      <c r="C142" s="37"/>
    </row>
    <row r="143" spans="2:3">
      <c r="B143" s="34">
        <v>120</v>
      </c>
      <c r="C143" s="37"/>
    </row>
    <row r="144" spans="2:3">
      <c r="B144" s="34">
        <v>121</v>
      </c>
      <c r="C144" s="37"/>
    </row>
    <row r="145" spans="2:3">
      <c r="B145" s="34">
        <v>122</v>
      </c>
      <c r="C145" s="37"/>
    </row>
    <row r="146" spans="2:3">
      <c r="B146" s="34">
        <v>123</v>
      </c>
      <c r="C146" s="37"/>
    </row>
    <row r="147" spans="2:3">
      <c r="B147" s="34">
        <v>124</v>
      </c>
      <c r="C147" s="37"/>
    </row>
    <row r="148" spans="2:3">
      <c r="B148" s="34">
        <v>125</v>
      </c>
      <c r="C148" s="37"/>
    </row>
    <row r="149" spans="2:3">
      <c r="B149" s="34">
        <v>126</v>
      </c>
      <c r="C149" s="37"/>
    </row>
    <row r="150" spans="2:3">
      <c r="B150" s="34">
        <v>127</v>
      </c>
      <c r="C150" s="37"/>
    </row>
    <row r="151" spans="2:3">
      <c r="B151" s="34">
        <v>128</v>
      </c>
      <c r="C151" s="37"/>
    </row>
    <row r="152" spans="2:3">
      <c r="B152" s="34">
        <v>129</v>
      </c>
      <c r="C152" s="37"/>
    </row>
    <row r="153" spans="2:3">
      <c r="B153" s="34">
        <v>130</v>
      </c>
      <c r="C153" s="37"/>
    </row>
    <row r="154" spans="2:3">
      <c r="B154" s="34">
        <v>131</v>
      </c>
      <c r="C154" s="37"/>
    </row>
    <row r="155" spans="2:3">
      <c r="B155" s="34">
        <v>132</v>
      </c>
      <c r="C155" s="37"/>
    </row>
    <row r="156" spans="2:3">
      <c r="B156" s="34">
        <v>133</v>
      </c>
      <c r="C156" s="37"/>
    </row>
    <row r="157" spans="2:3">
      <c r="B157" s="34">
        <v>134</v>
      </c>
      <c r="C157" s="37"/>
    </row>
    <row r="158" spans="2:3">
      <c r="B158" s="34">
        <v>135</v>
      </c>
      <c r="C158" s="37"/>
    </row>
    <row r="159" spans="2:3">
      <c r="B159" s="34">
        <v>136</v>
      </c>
      <c r="C159" s="37"/>
    </row>
    <row r="160" spans="2:3">
      <c r="B160" s="34">
        <v>137</v>
      </c>
      <c r="C160" s="37"/>
    </row>
    <row r="161" spans="2:3">
      <c r="B161" s="34">
        <v>138</v>
      </c>
      <c r="C161" s="37"/>
    </row>
    <row r="162" spans="2:3">
      <c r="B162" s="34">
        <v>139</v>
      </c>
      <c r="C162" s="37"/>
    </row>
    <row r="163" spans="2:3">
      <c r="B163" s="34">
        <v>140</v>
      </c>
      <c r="C163" s="37"/>
    </row>
    <row r="164" spans="2:3">
      <c r="B164" s="34">
        <v>141</v>
      </c>
      <c r="C164" s="37"/>
    </row>
    <row r="165" spans="2:3">
      <c r="B165" s="34">
        <v>142</v>
      </c>
      <c r="C165" s="37"/>
    </row>
    <row r="166" spans="2:3">
      <c r="B166" s="34">
        <v>143</v>
      </c>
      <c r="C166" s="37"/>
    </row>
    <row r="167" spans="2:3">
      <c r="B167" s="34">
        <v>144</v>
      </c>
      <c r="C167" s="37"/>
    </row>
    <row r="168" spans="2:3">
      <c r="B168" s="34">
        <v>145</v>
      </c>
      <c r="C168" s="37"/>
    </row>
    <row r="169" spans="2:3">
      <c r="B169" s="34">
        <v>146</v>
      </c>
      <c r="C169" s="37"/>
    </row>
    <row r="170" spans="2:3">
      <c r="B170" s="34">
        <v>147</v>
      </c>
      <c r="C170" s="37"/>
    </row>
    <row r="171" spans="2:3">
      <c r="B171" s="34">
        <v>148</v>
      </c>
      <c r="C171" s="37"/>
    </row>
    <row r="172" spans="2:3">
      <c r="B172" s="34">
        <v>149</v>
      </c>
      <c r="C172" s="37"/>
    </row>
    <row r="173" spans="2:3">
      <c r="B173" s="34">
        <v>150</v>
      </c>
      <c r="C173" s="37"/>
    </row>
    <row r="174" spans="2:3">
      <c r="B174" s="34">
        <v>151</v>
      </c>
      <c r="C174" s="37"/>
    </row>
    <row r="175" spans="2:3">
      <c r="B175" s="34">
        <v>152</v>
      </c>
      <c r="C175" s="37"/>
    </row>
    <row r="176" spans="2:3">
      <c r="B176" s="34">
        <v>153</v>
      </c>
      <c r="C176" s="37"/>
    </row>
    <row r="177" spans="2:3">
      <c r="B177" s="34">
        <v>154</v>
      </c>
      <c r="C177" s="37"/>
    </row>
    <row r="178" spans="2:3">
      <c r="B178" s="34">
        <v>155</v>
      </c>
      <c r="C178" s="37"/>
    </row>
    <row r="179" spans="2:3">
      <c r="B179" s="34">
        <v>156</v>
      </c>
      <c r="C179" s="37"/>
    </row>
    <row r="180" spans="2:3">
      <c r="B180" s="34">
        <v>157</v>
      </c>
      <c r="C180" s="37"/>
    </row>
    <row r="181" spans="2:3">
      <c r="B181" s="34">
        <v>158</v>
      </c>
      <c r="C181" s="37"/>
    </row>
    <row r="182" spans="2:3">
      <c r="B182" s="34">
        <v>159</v>
      </c>
      <c r="C182" s="37"/>
    </row>
    <row r="183" spans="2:3">
      <c r="B183" s="34">
        <v>160</v>
      </c>
      <c r="C183" s="37"/>
    </row>
    <row r="184" spans="2:3">
      <c r="B184" s="34">
        <v>161</v>
      </c>
      <c r="C184" s="37"/>
    </row>
    <row r="185" spans="2:3">
      <c r="B185" s="34">
        <v>162</v>
      </c>
      <c r="C185" s="37"/>
    </row>
    <row r="186" spans="2:3">
      <c r="B186" s="34">
        <v>163</v>
      </c>
      <c r="C186" s="37"/>
    </row>
    <row r="187" spans="2:3">
      <c r="B187" s="34">
        <v>164</v>
      </c>
      <c r="C187" s="37"/>
    </row>
    <row r="188" spans="2:3">
      <c r="B188" s="34">
        <v>165</v>
      </c>
      <c r="C188" s="37"/>
    </row>
    <row r="189" spans="2:3">
      <c r="B189" s="34">
        <v>166</v>
      </c>
      <c r="C189" s="37"/>
    </row>
    <row r="190" spans="2:3">
      <c r="B190" s="34">
        <v>167</v>
      </c>
      <c r="C190" s="37"/>
    </row>
    <row r="191" spans="2:3">
      <c r="B191" s="34">
        <v>168</v>
      </c>
      <c r="C191" s="37"/>
    </row>
    <row r="192" spans="2:3">
      <c r="B192" s="34">
        <v>169</v>
      </c>
      <c r="C192" s="37"/>
    </row>
    <row r="193" spans="2:3">
      <c r="B193" s="34">
        <v>170</v>
      </c>
      <c r="C193" s="37"/>
    </row>
    <row r="194" spans="2:3">
      <c r="B194" s="34">
        <v>171</v>
      </c>
      <c r="C194" s="37"/>
    </row>
    <row r="195" spans="2:3">
      <c r="B195" s="34">
        <v>172</v>
      </c>
      <c r="C195" s="37"/>
    </row>
    <row r="196" spans="2:3">
      <c r="B196" s="34">
        <v>173</v>
      </c>
      <c r="C196" s="37"/>
    </row>
    <row r="197" spans="2:3">
      <c r="B197" s="34">
        <v>174</v>
      </c>
      <c r="C197" s="37"/>
    </row>
    <row r="198" spans="2:3">
      <c r="B198" s="34">
        <v>175</v>
      </c>
      <c r="C198" s="37"/>
    </row>
    <row r="199" spans="2:3">
      <c r="B199" s="34">
        <v>176</v>
      </c>
      <c r="C199" s="37"/>
    </row>
    <row r="200" spans="2:3">
      <c r="B200" s="34">
        <v>177</v>
      </c>
      <c r="C200" s="37"/>
    </row>
    <row r="201" spans="2:3">
      <c r="B201" s="34">
        <v>178</v>
      </c>
      <c r="C201" s="37"/>
    </row>
    <row r="202" spans="2:3">
      <c r="B202" s="34">
        <v>179</v>
      </c>
      <c r="C202" s="37"/>
    </row>
    <row r="203" spans="2:3">
      <c r="B203" s="34">
        <v>180</v>
      </c>
      <c r="C203" s="37"/>
    </row>
    <row r="204" spans="2:3">
      <c r="B204" s="34">
        <v>181</v>
      </c>
      <c r="C204" s="37"/>
    </row>
    <row r="205" spans="2:3">
      <c r="B205" s="34">
        <v>182</v>
      </c>
      <c r="C205" s="37"/>
    </row>
    <row r="206" spans="2:3">
      <c r="B206" s="34">
        <v>183</v>
      </c>
      <c r="C206" s="37"/>
    </row>
    <row r="207" spans="2:3">
      <c r="B207" s="34">
        <v>184</v>
      </c>
      <c r="C207" s="37"/>
    </row>
    <row r="208" spans="2:3">
      <c r="B208" s="34">
        <v>185</v>
      </c>
      <c r="C208" s="37"/>
    </row>
    <row r="209" spans="2:3">
      <c r="B209" s="34">
        <v>186</v>
      </c>
      <c r="C209" s="37"/>
    </row>
    <row r="210" spans="2:3">
      <c r="B210" s="34">
        <v>187</v>
      </c>
      <c r="C210" s="37"/>
    </row>
    <row r="211" spans="2:3">
      <c r="B211" s="34">
        <v>188</v>
      </c>
      <c r="C211" s="37"/>
    </row>
    <row r="212" spans="2:3">
      <c r="B212" s="34">
        <v>189</v>
      </c>
      <c r="C212" s="37"/>
    </row>
    <row r="213" spans="2:3">
      <c r="B213" s="34">
        <v>190</v>
      </c>
      <c r="C213" s="37"/>
    </row>
    <row r="214" spans="2:3">
      <c r="B214" s="34">
        <v>191</v>
      </c>
      <c r="C214" s="37"/>
    </row>
    <row r="215" spans="2:3">
      <c r="B215" s="34">
        <v>192</v>
      </c>
      <c r="C215" s="37"/>
    </row>
    <row r="216" spans="2:3">
      <c r="B216" s="34">
        <v>193</v>
      </c>
      <c r="C216" s="37"/>
    </row>
    <row r="217" spans="2:3">
      <c r="B217" s="34">
        <v>194</v>
      </c>
      <c r="C217" s="37"/>
    </row>
    <row r="218" spans="2:3">
      <c r="B218" s="34">
        <v>195</v>
      </c>
      <c r="C218" s="37"/>
    </row>
    <row r="219" spans="2:3">
      <c r="B219" s="34">
        <v>196</v>
      </c>
      <c r="C219" s="37"/>
    </row>
    <row r="220" spans="2:3">
      <c r="B220" s="34">
        <v>197</v>
      </c>
      <c r="C220" s="37"/>
    </row>
    <row r="221" spans="2:3">
      <c r="B221" s="34">
        <v>198</v>
      </c>
      <c r="C221" s="37"/>
    </row>
    <row r="222" spans="2:3">
      <c r="B222" s="34">
        <v>199</v>
      </c>
      <c r="C222" s="37"/>
    </row>
    <row r="223" spans="2:3">
      <c r="B223" s="35">
        <v>200</v>
      </c>
      <c r="C223" s="38"/>
    </row>
  </sheetData>
  <sheetProtection algorithmName="SHA-512" hashValue="QG8IHCDMVEKkK3ijr+5o9Mgk/ZkR+uCEqnge5WWkMiAemSjuKqz1iLZPduUUw/Mf9GEE7zZI+IQy2TNvFGp6cA==" saltValue="vGmNMU00NZyPQ3y/FjAsyg==" spinCount="100000" sheet="1" selectLockedCells="1"/>
  <mergeCells count="22">
    <mergeCell ref="D10:AG10"/>
    <mergeCell ref="D11:AG11"/>
    <mergeCell ref="B22:C22"/>
    <mergeCell ref="B14:AG14"/>
    <mergeCell ref="B2:AG2"/>
    <mergeCell ref="B4:C4"/>
    <mergeCell ref="B5:C5"/>
    <mergeCell ref="B6:C6"/>
    <mergeCell ref="B7:C7"/>
    <mergeCell ref="B8:C8"/>
    <mergeCell ref="B10:C10"/>
    <mergeCell ref="D4:AG4"/>
    <mergeCell ref="D12:AG12"/>
    <mergeCell ref="B16:AG16"/>
    <mergeCell ref="B11:C11"/>
    <mergeCell ref="B12:C12"/>
    <mergeCell ref="B9:C9"/>
    <mergeCell ref="D5:AG5"/>
    <mergeCell ref="D6:AG6"/>
    <mergeCell ref="D7:AG7"/>
    <mergeCell ref="D8:AG8"/>
    <mergeCell ref="D9:AG9"/>
  </mergeCells>
  <phoneticPr fontId="1"/>
  <conditionalFormatting sqref="B16">
    <cfRule type="cellIs" dxfId="11" priority="2" operator="equal">
      <formula>0</formula>
    </cfRule>
  </conditionalFormatting>
  <conditionalFormatting sqref="C24:C223">
    <cfRule type="cellIs" dxfId="10" priority="1" operator="equal">
      <formula>0</formula>
    </cfRule>
  </conditionalFormatting>
  <dataValidations count="1">
    <dataValidation type="textLength" operator="lessThanOrEqual" allowBlank="1" showInputMessage="1" showErrorMessage="1" sqref="B16" xr:uid="{00000000-0002-0000-0200-000000000000}">
      <formula1>200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1:AB76"/>
  <sheetViews>
    <sheetView showGridLines="0" showRowColHeaders="0" zoomScale="110" zoomScaleNormal="110" workbookViewId="0">
      <selection activeCell="O10" sqref="O10"/>
    </sheetView>
  </sheetViews>
  <sheetFormatPr defaultColWidth="9" defaultRowHeight="13"/>
  <cols>
    <col min="1" max="1" width="2.90625" style="42" customWidth="1"/>
    <col min="2" max="2" width="2.1796875" style="108" customWidth="1"/>
    <col min="3" max="3" width="4.08984375" style="108" customWidth="1"/>
    <col min="4" max="5" width="10.6328125" style="108" customWidth="1"/>
    <col min="6" max="6" width="8.1796875" style="108" customWidth="1"/>
    <col min="7" max="7" width="12.81640625" style="108" customWidth="1"/>
    <col min="8" max="8" width="4.08984375" style="108" customWidth="1"/>
    <col min="9" max="10" width="10.6328125" style="108" customWidth="1"/>
    <col min="11" max="11" width="8.1796875" style="108" customWidth="1"/>
    <col min="12" max="12" width="12.81640625" style="108" customWidth="1"/>
    <col min="13" max="13" width="4.08984375" style="108" customWidth="1"/>
    <col min="14" max="15" width="10.6328125" style="108" customWidth="1"/>
    <col min="16" max="16" width="8.1796875" style="108" customWidth="1"/>
    <col min="17" max="17" width="12.81640625" style="108" customWidth="1"/>
    <col min="18" max="19" width="2.1796875" style="108" customWidth="1"/>
    <col min="20" max="20" width="4.6328125" style="42" customWidth="1"/>
    <col min="21" max="26" width="4.6328125" style="42" hidden="1" customWidth="1"/>
    <col min="27" max="28" width="4.81640625" style="42" hidden="1" customWidth="1"/>
    <col min="29" max="30" width="9" style="42" customWidth="1"/>
    <col min="31" max="16384" width="9" style="42"/>
  </cols>
  <sheetData>
    <row r="1" spans="2:28">
      <c r="C1" s="575" t="s">
        <v>190</v>
      </c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</row>
    <row r="2" spans="2:28"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09"/>
    </row>
    <row r="3" spans="2:28" ht="93.65" customHeight="1">
      <c r="B3" s="109"/>
      <c r="C3" s="576" t="s">
        <v>230</v>
      </c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111"/>
      <c r="S3" s="112"/>
    </row>
    <row r="4" spans="2:28" ht="30" customHeight="1">
      <c r="B4" s="109"/>
      <c r="C4" s="578" t="s">
        <v>191</v>
      </c>
      <c r="D4" s="579"/>
      <c r="E4" s="580"/>
      <c r="F4" s="581" t="str">
        <f>IF(県名="（選択してください）","",県名)</f>
        <v/>
      </c>
      <c r="G4" s="582"/>
      <c r="H4" s="583"/>
      <c r="I4" s="578" t="s">
        <v>192</v>
      </c>
      <c r="J4" s="580"/>
      <c r="K4" s="584" t="str">
        <f>IF(部門="（選択してください）","",部門)</f>
        <v/>
      </c>
      <c r="L4" s="584"/>
      <c r="M4" s="584"/>
      <c r="N4" s="585"/>
      <c r="O4" s="586" t="s">
        <v>193</v>
      </c>
      <c r="P4" s="587"/>
      <c r="Q4" s="588"/>
      <c r="R4" s="109"/>
      <c r="S4" s="113"/>
    </row>
    <row r="5" spans="2:28" ht="17.25" customHeight="1">
      <c r="B5" s="109"/>
      <c r="C5" s="590" t="s">
        <v>194</v>
      </c>
      <c r="D5" s="591"/>
      <c r="E5" s="592"/>
      <c r="F5" s="593" t="str">
        <f>IF(団体名よみ="","",団体名よみ)</f>
        <v/>
      </c>
      <c r="G5" s="594"/>
      <c r="H5" s="594"/>
      <c r="I5" s="594"/>
      <c r="J5" s="594"/>
      <c r="K5" s="594"/>
      <c r="L5" s="594"/>
      <c r="M5" s="594"/>
      <c r="N5" s="595"/>
      <c r="O5" s="596" t="s">
        <v>210</v>
      </c>
      <c r="P5" s="597"/>
      <c r="Q5" s="598"/>
      <c r="R5" s="109"/>
      <c r="S5" s="113"/>
    </row>
    <row r="6" spans="2:28" ht="45.75" customHeight="1">
      <c r="B6" s="109"/>
      <c r="C6" s="602" t="s">
        <v>195</v>
      </c>
      <c r="D6" s="603"/>
      <c r="E6" s="604"/>
      <c r="F6" s="605" t="str">
        <f>IF(団体名="","",団体名)</f>
        <v/>
      </c>
      <c r="G6" s="606"/>
      <c r="H6" s="606"/>
      <c r="I6" s="606"/>
      <c r="J6" s="606"/>
      <c r="K6" s="606"/>
      <c r="L6" s="606"/>
      <c r="M6" s="606"/>
      <c r="N6" s="607"/>
      <c r="O6" s="599"/>
      <c r="P6" s="600"/>
      <c r="Q6" s="601"/>
      <c r="R6" s="109"/>
      <c r="S6" s="113"/>
    </row>
    <row r="7" spans="2:28" ht="14.25" customHeight="1" thickBot="1">
      <c r="B7" s="109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09"/>
      <c r="S7" s="113"/>
    </row>
    <row r="8" spans="2:28" ht="20.149999999999999" customHeight="1">
      <c r="B8" s="109"/>
      <c r="C8" s="133" t="s">
        <v>196</v>
      </c>
      <c r="D8" s="134" t="s">
        <v>197</v>
      </c>
      <c r="E8" s="134" t="s">
        <v>198</v>
      </c>
      <c r="F8" s="134" t="s">
        <v>199</v>
      </c>
      <c r="G8" s="135" t="s">
        <v>200</v>
      </c>
      <c r="H8" s="136" t="s">
        <v>196</v>
      </c>
      <c r="I8" s="134" t="s">
        <v>197</v>
      </c>
      <c r="J8" s="134" t="s">
        <v>198</v>
      </c>
      <c r="K8" s="134" t="s">
        <v>199</v>
      </c>
      <c r="L8" s="135" t="s">
        <v>200</v>
      </c>
      <c r="M8" s="136" t="s">
        <v>196</v>
      </c>
      <c r="N8" s="134" t="s">
        <v>197</v>
      </c>
      <c r="O8" s="134" t="s">
        <v>198</v>
      </c>
      <c r="P8" s="134" t="s">
        <v>199</v>
      </c>
      <c r="Q8" s="137" t="s">
        <v>200</v>
      </c>
      <c r="R8" s="109"/>
      <c r="S8" s="113"/>
    </row>
    <row r="9" spans="2:28" ht="24" customHeight="1">
      <c r="B9" s="109"/>
      <c r="C9" s="138">
        <v>1</v>
      </c>
      <c r="D9" s="116"/>
      <c r="E9" s="116"/>
      <c r="F9" s="117"/>
      <c r="G9" s="118"/>
      <c r="H9" s="115">
        <v>41</v>
      </c>
      <c r="I9" s="116"/>
      <c r="J9" s="116"/>
      <c r="K9" s="117"/>
      <c r="L9" s="118"/>
      <c r="M9" s="115">
        <v>81</v>
      </c>
      <c r="N9" s="116"/>
      <c r="O9" s="116"/>
      <c r="P9" s="117"/>
      <c r="Q9" s="139"/>
      <c r="R9" s="109"/>
      <c r="S9" s="113"/>
    </row>
    <row r="10" spans="2:28" ht="24" customHeight="1">
      <c r="B10" s="109"/>
      <c r="C10" s="140">
        <v>2</v>
      </c>
      <c r="D10" s="120"/>
      <c r="E10" s="120"/>
      <c r="F10" s="121"/>
      <c r="G10" s="122"/>
      <c r="H10" s="119">
        <v>42</v>
      </c>
      <c r="I10" s="120"/>
      <c r="J10" s="120"/>
      <c r="K10" s="121"/>
      <c r="L10" s="122"/>
      <c r="M10" s="119">
        <v>82</v>
      </c>
      <c r="N10" s="120"/>
      <c r="O10" s="120"/>
      <c r="P10" s="121"/>
      <c r="Q10" s="141"/>
      <c r="R10" s="109"/>
      <c r="S10" s="113"/>
      <c r="U10" s="43" t="s">
        <v>145</v>
      </c>
      <c r="V10" s="43" t="s">
        <v>168</v>
      </c>
      <c r="W10" s="43" t="s">
        <v>167</v>
      </c>
      <c r="X10" s="43" t="s">
        <v>166</v>
      </c>
      <c r="Y10" s="43" t="s">
        <v>169</v>
      </c>
      <c r="Z10" s="42" t="s">
        <v>170</v>
      </c>
      <c r="AA10" s="42" t="s">
        <v>208</v>
      </c>
      <c r="AB10" s="42" t="s">
        <v>209</v>
      </c>
    </row>
    <row r="11" spans="2:28" ht="24" customHeight="1">
      <c r="B11" s="109"/>
      <c r="C11" s="140">
        <v>3</v>
      </c>
      <c r="D11" s="120"/>
      <c r="E11" s="120"/>
      <c r="F11" s="121"/>
      <c r="G11" s="122"/>
      <c r="H11" s="119">
        <v>43</v>
      </c>
      <c r="I11" s="120"/>
      <c r="J11" s="120"/>
      <c r="K11" s="121"/>
      <c r="L11" s="122"/>
      <c r="M11" s="119">
        <v>83</v>
      </c>
      <c r="N11" s="120"/>
      <c r="O11" s="120"/>
      <c r="P11" s="121"/>
      <c r="Q11" s="141"/>
      <c r="R11" s="109"/>
      <c r="S11" s="113"/>
      <c r="U11" s="81">
        <f>COUNTIF($G$9:$G$48,"演奏者")</f>
        <v>0</v>
      </c>
      <c r="V11" s="81">
        <f>COUNTIF($G$9:$G$48,"指揮者")</f>
        <v>0</v>
      </c>
      <c r="W11" s="81">
        <f>COUNTIF($G$9:$G$48,"副指揮者")</f>
        <v>0</v>
      </c>
      <c r="X11" s="81">
        <f>COUNTIF($G$9:$G$48,"DM")</f>
        <v>0</v>
      </c>
      <c r="Y11" s="81">
        <f>COUNTIF($G$9:$G$48,"SDM")</f>
        <v>0</v>
      </c>
      <c r="Z11" s="81">
        <f>COUNTIF($G$9:$G$48,"運搬補助員")</f>
        <v>0</v>
      </c>
      <c r="AA11" s="81">
        <f>COUNTIF($G$9:$G$48,"引率(誘導経路に入る)")</f>
        <v>0</v>
      </c>
      <c r="AB11" s="81">
        <f>COUNTIF($G$9:$G$48,"引率(誘導経路に入らない)")</f>
        <v>0</v>
      </c>
    </row>
    <row r="12" spans="2:28" ht="24" customHeight="1">
      <c r="B12" s="109"/>
      <c r="C12" s="140">
        <v>4</v>
      </c>
      <c r="D12" s="120"/>
      <c r="E12" s="120"/>
      <c r="F12" s="121"/>
      <c r="G12" s="122"/>
      <c r="H12" s="119">
        <v>44</v>
      </c>
      <c r="I12" s="120"/>
      <c r="J12" s="120"/>
      <c r="K12" s="121"/>
      <c r="L12" s="122"/>
      <c r="M12" s="119">
        <v>84</v>
      </c>
      <c r="N12" s="120"/>
      <c r="O12" s="120"/>
      <c r="P12" s="121"/>
      <c r="Q12" s="141"/>
      <c r="R12" s="109"/>
      <c r="S12" s="113"/>
      <c r="U12" s="81">
        <f>COUNTIF($L$9:$L$48,"演奏者")</f>
        <v>0</v>
      </c>
      <c r="V12" s="81">
        <f>COUNTIF($L$9:$L$48,"指揮者")</f>
        <v>0</v>
      </c>
      <c r="W12" s="81">
        <f>COUNTIF($L$9:$L$48,"副指揮者")</f>
        <v>0</v>
      </c>
      <c r="X12" s="81">
        <f>COUNTIF($L$9:$L$48,"DM")</f>
        <v>0</v>
      </c>
      <c r="Y12" s="81">
        <f>COUNTIF($L$9:$L$48,"SDM")</f>
        <v>0</v>
      </c>
      <c r="Z12" s="81">
        <f>COUNTIF($L$9:$L$48,"運搬補助員")</f>
        <v>0</v>
      </c>
      <c r="AA12" s="81">
        <f>COUNTIF($L$9:$L$48,"引率(誘導経路に入る)")</f>
        <v>0</v>
      </c>
      <c r="AB12" s="81">
        <f>COUNTIF($L$9:$L$48,"引率(誘導経路に入らない)")</f>
        <v>0</v>
      </c>
    </row>
    <row r="13" spans="2:28" ht="24" customHeight="1">
      <c r="B13" s="109"/>
      <c r="C13" s="140">
        <v>5</v>
      </c>
      <c r="D13" s="120"/>
      <c r="E13" s="120"/>
      <c r="F13" s="121"/>
      <c r="G13" s="122"/>
      <c r="H13" s="119">
        <v>45</v>
      </c>
      <c r="I13" s="120"/>
      <c r="J13" s="120"/>
      <c r="K13" s="121"/>
      <c r="L13" s="122"/>
      <c r="M13" s="119">
        <v>85</v>
      </c>
      <c r="N13" s="120"/>
      <c r="O13" s="120"/>
      <c r="P13" s="121"/>
      <c r="Q13" s="141"/>
      <c r="R13" s="109"/>
      <c r="S13" s="113"/>
      <c r="U13" s="81">
        <f>COUNTIF($Q$9:$Q$48,"演奏者")</f>
        <v>0</v>
      </c>
      <c r="V13" s="81">
        <f>COUNTIF($Q$9:$Q$48,"指揮者")</f>
        <v>0</v>
      </c>
      <c r="W13" s="81">
        <f>COUNTIF($Q$9:$Q$48,"副指揮者")</f>
        <v>0</v>
      </c>
      <c r="X13" s="81">
        <f>COUNTIF($Q$9:$Q$48,"DM")</f>
        <v>0</v>
      </c>
      <c r="Y13" s="81">
        <f>COUNTIF($Q$9:$Q$48,"SDM")</f>
        <v>0</v>
      </c>
      <c r="Z13" s="81">
        <f>COUNTIF($Q$9:$Q$48,"運搬補助員")</f>
        <v>0</v>
      </c>
      <c r="AA13" s="81">
        <f>COUNTIF($Q$9:$Q$48,"引率(誘導経路に入る)")</f>
        <v>0</v>
      </c>
      <c r="AB13" s="81">
        <f>COUNTIF($Q$9:$Q$48,"引率(誘導経路に入らない)")</f>
        <v>0</v>
      </c>
    </row>
    <row r="14" spans="2:28" ht="24" customHeight="1">
      <c r="B14" s="109"/>
      <c r="C14" s="140">
        <v>6</v>
      </c>
      <c r="D14" s="120"/>
      <c r="E14" s="120"/>
      <c r="F14" s="121"/>
      <c r="G14" s="122"/>
      <c r="H14" s="119">
        <v>46</v>
      </c>
      <c r="I14" s="120"/>
      <c r="J14" s="120"/>
      <c r="K14" s="121"/>
      <c r="L14" s="122"/>
      <c r="M14" s="119">
        <v>86</v>
      </c>
      <c r="N14" s="120"/>
      <c r="O14" s="120"/>
      <c r="P14" s="121"/>
      <c r="Q14" s="141"/>
      <c r="R14" s="109"/>
      <c r="S14" s="113"/>
      <c r="U14" s="81"/>
      <c r="V14" s="81"/>
      <c r="W14" s="81"/>
      <c r="X14" s="81"/>
      <c r="Y14" s="81"/>
      <c r="Z14" s="81"/>
      <c r="AA14" s="81"/>
      <c r="AB14" s="81"/>
    </row>
    <row r="15" spans="2:28" ht="24" customHeight="1">
      <c r="B15" s="109"/>
      <c r="C15" s="140">
        <v>7</v>
      </c>
      <c r="D15" s="120"/>
      <c r="E15" s="120"/>
      <c r="F15" s="121"/>
      <c r="G15" s="122"/>
      <c r="H15" s="119">
        <v>47</v>
      </c>
      <c r="I15" s="120"/>
      <c r="J15" s="120"/>
      <c r="K15" s="121"/>
      <c r="L15" s="122"/>
      <c r="M15" s="119">
        <v>87</v>
      </c>
      <c r="N15" s="120"/>
      <c r="O15" s="120"/>
      <c r="P15" s="121"/>
      <c r="Q15" s="141"/>
      <c r="R15" s="109"/>
      <c r="S15" s="113"/>
      <c r="U15" s="43"/>
      <c r="V15" s="43"/>
      <c r="W15" s="43"/>
      <c r="X15" s="43"/>
      <c r="Y15" s="43"/>
    </row>
    <row r="16" spans="2:28" ht="24" customHeight="1">
      <c r="B16" s="109"/>
      <c r="C16" s="140">
        <v>8</v>
      </c>
      <c r="D16" s="120"/>
      <c r="E16" s="120"/>
      <c r="F16" s="121"/>
      <c r="G16" s="122"/>
      <c r="H16" s="119">
        <v>48</v>
      </c>
      <c r="I16" s="120"/>
      <c r="J16" s="120"/>
      <c r="K16" s="121"/>
      <c r="L16" s="122"/>
      <c r="M16" s="119">
        <v>88</v>
      </c>
      <c r="N16" s="120"/>
      <c r="O16" s="120"/>
      <c r="P16" s="121"/>
      <c r="Q16" s="141"/>
      <c r="R16" s="109"/>
      <c r="S16" s="113"/>
      <c r="U16" s="81">
        <f t="shared" ref="U16:AB16" si="0">SUM(U11:U14)</f>
        <v>0</v>
      </c>
      <c r="V16" s="81">
        <f t="shared" si="0"/>
        <v>0</v>
      </c>
      <c r="W16" s="81">
        <f t="shared" si="0"/>
        <v>0</v>
      </c>
      <c r="X16" s="81">
        <f t="shared" si="0"/>
        <v>0</v>
      </c>
      <c r="Y16" s="81">
        <f t="shared" si="0"/>
        <v>0</v>
      </c>
      <c r="Z16" s="81">
        <f t="shared" si="0"/>
        <v>0</v>
      </c>
      <c r="AA16" s="81">
        <f t="shared" si="0"/>
        <v>0</v>
      </c>
      <c r="AB16" s="81">
        <f t="shared" si="0"/>
        <v>0</v>
      </c>
    </row>
    <row r="17" spans="2:27" ht="24" customHeight="1">
      <c r="B17" s="109"/>
      <c r="C17" s="140">
        <v>9</v>
      </c>
      <c r="D17" s="120"/>
      <c r="E17" s="120"/>
      <c r="F17" s="121"/>
      <c r="G17" s="122"/>
      <c r="H17" s="119">
        <v>49</v>
      </c>
      <c r="I17" s="120"/>
      <c r="J17" s="120"/>
      <c r="K17" s="121"/>
      <c r="L17" s="122"/>
      <c r="M17" s="119">
        <v>89</v>
      </c>
      <c r="N17" s="120"/>
      <c r="O17" s="120"/>
      <c r="P17" s="121"/>
      <c r="Q17" s="141"/>
      <c r="R17" s="109"/>
      <c r="S17" s="113"/>
      <c r="U17" s="81">
        <f>U16</f>
        <v>0</v>
      </c>
      <c r="V17" s="131"/>
      <c r="Z17" s="589">
        <f>SUM(Z16:AA16)</f>
        <v>0</v>
      </c>
      <c r="AA17" s="589"/>
    </row>
    <row r="18" spans="2:27" ht="24" customHeight="1">
      <c r="B18" s="109"/>
      <c r="C18" s="140">
        <v>10</v>
      </c>
      <c r="D18" s="120"/>
      <c r="E18" s="120"/>
      <c r="F18" s="121"/>
      <c r="G18" s="122"/>
      <c r="H18" s="119">
        <v>50</v>
      </c>
      <c r="I18" s="120"/>
      <c r="J18" s="120"/>
      <c r="K18" s="121"/>
      <c r="L18" s="122"/>
      <c r="M18" s="119">
        <v>90</v>
      </c>
      <c r="N18" s="120"/>
      <c r="O18" s="120"/>
      <c r="P18" s="121"/>
      <c r="Q18" s="141"/>
      <c r="R18" s="109"/>
      <c r="S18" s="113"/>
      <c r="U18" s="42" t="s">
        <v>212</v>
      </c>
      <c r="Z18" s="42" t="s">
        <v>213</v>
      </c>
    </row>
    <row r="19" spans="2:27" ht="24" customHeight="1">
      <c r="B19" s="109"/>
      <c r="C19" s="140">
        <v>11</v>
      </c>
      <c r="D19" s="120"/>
      <c r="E19" s="120"/>
      <c r="F19" s="121"/>
      <c r="G19" s="122"/>
      <c r="H19" s="119">
        <v>51</v>
      </c>
      <c r="I19" s="120"/>
      <c r="J19" s="120"/>
      <c r="K19" s="121"/>
      <c r="L19" s="122"/>
      <c r="M19" s="119">
        <v>91</v>
      </c>
      <c r="N19" s="120"/>
      <c r="O19" s="120"/>
      <c r="P19" s="121"/>
      <c r="Q19" s="141"/>
      <c r="R19" s="109"/>
      <c r="S19" s="113"/>
    </row>
    <row r="20" spans="2:27" ht="24" customHeight="1">
      <c r="B20" s="109"/>
      <c r="C20" s="140">
        <v>12</v>
      </c>
      <c r="D20" s="120"/>
      <c r="E20" s="120"/>
      <c r="F20" s="121"/>
      <c r="G20" s="122"/>
      <c r="H20" s="119">
        <v>52</v>
      </c>
      <c r="I20" s="120"/>
      <c r="J20" s="120"/>
      <c r="K20" s="121"/>
      <c r="L20" s="122"/>
      <c r="M20" s="119">
        <v>92</v>
      </c>
      <c r="N20" s="120"/>
      <c r="O20" s="120"/>
      <c r="P20" s="121"/>
      <c r="Q20" s="141"/>
      <c r="R20" s="109"/>
      <c r="S20" s="113"/>
    </row>
    <row r="21" spans="2:27" ht="24" customHeight="1">
      <c r="B21" s="109"/>
      <c r="C21" s="140">
        <v>13</v>
      </c>
      <c r="D21" s="120"/>
      <c r="E21" s="120"/>
      <c r="F21" s="121"/>
      <c r="G21" s="122"/>
      <c r="H21" s="119">
        <v>53</v>
      </c>
      <c r="I21" s="120"/>
      <c r="J21" s="120"/>
      <c r="K21" s="121"/>
      <c r="L21" s="122"/>
      <c r="M21" s="119">
        <v>93</v>
      </c>
      <c r="N21" s="120"/>
      <c r="O21" s="120"/>
      <c r="P21" s="121"/>
      <c r="Q21" s="141"/>
      <c r="R21" s="109"/>
      <c r="S21" s="113"/>
    </row>
    <row r="22" spans="2:27" ht="24" customHeight="1">
      <c r="B22" s="109"/>
      <c r="C22" s="140">
        <v>14</v>
      </c>
      <c r="D22" s="120"/>
      <c r="E22" s="120"/>
      <c r="F22" s="121"/>
      <c r="G22" s="122"/>
      <c r="H22" s="119">
        <v>54</v>
      </c>
      <c r="I22" s="120"/>
      <c r="J22" s="120"/>
      <c r="K22" s="121"/>
      <c r="L22" s="122"/>
      <c r="M22" s="119">
        <v>94</v>
      </c>
      <c r="N22" s="120"/>
      <c r="O22" s="120"/>
      <c r="P22" s="121"/>
      <c r="Q22" s="141"/>
      <c r="R22" s="109"/>
      <c r="S22" s="113"/>
    </row>
    <row r="23" spans="2:27" ht="24" customHeight="1">
      <c r="B23" s="109"/>
      <c r="C23" s="140">
        <v>15</v>
      </c>
      <c r="D23" s="120"/>
      <c r="E23" s="120"/>
      <c r="F23" s="121"/>
      <c r="G23" s="122"/>
      <c r="H23" s="119">
        <v>55</v>
      </c>
      <c r="I23" s="120"/>
      <c r="J23" s="120"/>
      <c r="K23" s="121"/>
      <c r="L23" s="122"/>
      <c r="M23" s="119">
        <v>95</v>
      </c>
      <c r="N23" s="120"/>
      <c r="O23" s="120"/>
      <c r="P23" s="121"/>
      <c r="Q23" s="141"/>
      <c r="R23" s="109"/>
      <c r="S23" s="113"/>
    </row>
    <row r="24" spans="2:27" ht="24" customHeight="1">
      <c r="B24" s="109"/>
      <c r="C24" s="140">
        <v>16</v>
      </c>
      <c r="D24" s="120"/>
      <c r="E24" s="120"/>
      <c r="F24" s="121"/>
      <c r="G24" s="122"/>
      <c r="H24" s="119">
        <v>56</v>
      </c>
      <c r="I24" s="120"/>
      <c r="J24" s="120"/>
      <c r="K24" s="121"/>
      <c r="L24" s="122"/>
      <c r="M24" s="119">
        <v>96</v>
      </c>
      <c r="N24" s="120"/>
      <c r="O24" s="120"/>
      <c r="P24" s="121"/>
      <c r="Q24" s="141"/>
      <c r="R24" s="109"/>
      <c r="S24" s="113"/>
    </row>
    <row r="25" spans="2:27" ht="24" customHeight="1">
      <c r="B25" s="109"/>
      <c r="C25" s="140">
        <v>17</v>
      </c>
      <c r="D25" s="120"/>
      <c r="E25" s="120"/>
      <c r="F25" s="121"/>
      <c r="G25" s="122"/>
      <c r="H25" s="119">
        <v>57</v>
      </c>
      <c r="I25" s="120"/>
      <c r="J25" s="120"/>
      <c r="K25" s="121"/>
      <c r="L25" s="122"/>
      <c r="M25" s="119">
        <v>97</v>
      </c>
      <c r="N25" s="120"/>
      <c r="O25" s="120"/>
      <c r="P25" s="121"/>
      <c r="Q25" s="141"/>
      <c r="R25" s="109"/>
      <c r="S25" s="113"/>
    </row>
    <row r="26" spans="2:27" ht="24" customHeight="1">
      <c r="B26" s="109"/>
      <c r="C26" s="140">
        <v>18</v>
      </c>
      <c r="D26" s="120"/>
      <c r="E26" s="120"/>
      <c r="F26" s="121"/>
      <c r="G26" s="122"/>
      <c r="H26" s="119">
        <v>58</v>
      </c>
      <c r="I26" s="120"/>
      <c r="J26" s="120"/>
      <c r="K26" s="121"/>
      <c r="L26" s="122"/>
      <c r="M26" s="119">
        <v>98</v>
      </c>
      <c r="N26" s="120"/>
      <c r="O26" s="120"/>
      <c r="P26" s="121"/>
      <c r="Q26" s="141"/>
      <c r="R26" s="109"/>
      <c r="S26" s="113"/>
    </row>
    <row r="27" spans="2:27" ht="24" customHeight="1">
      <c r="B27" s="109"/>
      <c r="C27" s="140">
        <v>19</v>
      </c>
      <c r="D27" s="120"/>
      <c r="E27" s="120"/>
      <c r="F27" s="121"/>
      <c r="G27" s="122"/>
      <c r="H27" s="119">
        <v>59</v>
      </c>
      <c r="I27" s="120"/>
      <c r="J27" s="120"/>
      <c r="K27" s="121"/>
      <c r="L27" s="122"/>
      <c r="M27" s="119">
        <v>99</v>
      </c>
      <c r="N27" s="120"/>
      <c r="O27" s="120"/>
      <c r="P27" s="120"/>
      <c r="Q27" s="141"/>
      <c r="R27" s="109"/>
      <c r="S27" s="113"/>
    </row>
    <row r="28" spans="2:27" ht="24" customHeight="1">
      <c r="B28" s="109"/>
      <c r="C28" s="140">
        <v>20</v>
      </c>
      <c r="D28" s="120"/>
      <c r="E28" s="120"/>
      <c r="F28" s="121"/>
      <c r="G28" s="122"/>
      <c r="H28" s="119">
        <v>60</v>
      </c>
      <c r="I28" s="120"/>
      <c r="J28" s="120"/>
      <c r="K28" s="121"/>
      <c r="L28" s="122"/>
      <c r="M28" s="119">
        <v>100</v>
      </c>
      <c r="N28" s="120"/>
      <c r="O28" s="120"/>
      <c r="P28" s="120"/>
      <c r="Q28" s="141"/>
      <c r="R28" s="109"/>
      <c r="S28" s="113"/>
    </row>
    <row r="29" spans="2:27" ht="24" customHeight="1">
      <c r="B29" s="109"/>
      <c r="C29" s="140">
        <v>21</v>
      </c>
      <c r="D29" s="120"/>
      <c r="E29" s="120"/>
      <c r="F29" s="121"/>
      <c r="G29" s="122"/>
      <c r="H29" s="119">
        <v>61</v>
      </c>
      <c r="I29" s="120"/>
      <c r="J29" s="120"/>
      <c r="K29" s="121"/>
      <c r="L29" s="122"/>
      <c r="M29" s="119">
        <v>101</v>
      </c>
      <c r="N29" s="120"/>
      <c r="O29" s="120"/>
      <c r="P29" s="120"/>
      <c r="Q29" s="141"/>
      <c r="R29" s="109"/>
      <c r="S29" s="113"/>
    </row>
    <row r="30" spans="2:27" ht="24" customHeight="1">
      <c r="B30" s="109"/>
      <c r="C30" s="140">
        <v>22</v>
      </c>
      <c r="D30" s="120"/>
      <c r="E30" s="120"/>
      <c r="F30" s="121"/>
      <c r="G30" s="122"/>
      <c r="H30" s="119">
        <v>62</v>
      </c>
      <c r="I30" s="120"/>
      <c r="J30" s="120"/>
      <c r="K30" s="121"/>
      <c r="L30" s="122"/>
      <c r="M30" s="119">
        <v>102</v>
      </c>
      <c r="N30" s="120"/>
      <c r="O30" s="120"/>
      <c r="P30" s="120"/>
      <c r="Q30" s="141"/>
      <c r="R30" s="109"/>
      <c r="S30" s="113"/>
    </row>
    <row r="31" spans="2:27" ht="24" customHeight="1">
      <c r="B31" s="109"/>
      <c r="C31" s="140">
        <v>23</v>
      </c>
      <c r="D31" s="120"/>
      <c r="E31" s="120"/>
      <c r="F31" s="121"/>
      <c r="G31" s="122"/>
      <c r="H31" s="119">
        <v>63</v>
      </c>
      <c r="I31" s="120"/>
      <c r="J31" s="120"/>
      <c r="K31" s="121"/>
      <c r="L31" s="122"/>
      <c r="M31" s="119">
        <v>103</v>
      </c>
      <c r="N31" s="120"/>
      <c r="O31" s="120"/>
      <c r="P31" s="120"/>
      <c r="Q31" s="141"/>
      <c r="R31" s="109"/>
      <c r="S31" s="113"/>
    </row>
    <row r="32" spans="2:27" ht="24" customHeight="1">
      <c r="B32" s="109"/>
      <c r="C32" s="140">
        <v>24</v>
      </c>
      <c r="D32" s="120"/>
      <c r="E32" s="120"/>
      <c r="F32" s="121"/>
      <c r="G32" s="122"/>
      <c r="H32" s="119">
        <v>64</v>
      </c>
      <c r="I32" s="120"/>
      <c r="J32" s="120"/>
      <c r="K32" s="121"/>
      <c r="L32" s="122"/>
      <c r="M32" s="119">
        <v>104</v>
      </c>
      <c r="N32" s="120"/>
      <c r="O32" s="120"/>
      <c r="P32" s="120"/>
      <c r="Q32" s="141"/>
      <c r="R32" s="109"/>
      <c r="S32" s="113"/>
    </row>
    <row r="33" spans="2:19" ht="24" customHeight="1">
      <c r="B33" s="109"/>
      <c r="C33" s="140">
        <v>25</v>
      </c>
      <c r="D33" s="123"/>
      <c r="E33" s="123"/>
      <c r="F33" s="124"/>
      <c r="G33" s="122"/>
      <c r="H33" s="119">
        <v>65</v>
      </c>
      <c r="I33" s="123"/>
      <c r="J33" s="123"/>
      <c r="K33" s="124"/>
      <c r="L33" s="122"/>
      <c r="M33" s="119">
        <v>105</v>
      </c>
      <c r="N33" s="123"/>
      <c r="O33" s="123"/>
      <c r="P33" s="123"/>
      <c r="Q33" s="141"/>
      <c r="R33" s="109"/>
      <c r="S33" s="113"/>
    </row>
    <row r="34" spans="2:19" ht="24" customHeight="1">
      <c r="B34" s="109"/>
      <c r="C34" s="140">
        <v>26</v>
      </c>
      <c r="D34" s="123"/>
      <c r="E34" s="123"/>
      <c r="F34" s="124"/>
      <c r="G34" s="122"/>
      <c r="H34" s="119">
        <v>66</v>
      </c>
      <c r="I34" s="123"/>
      <c r="J34" s="123"/>
      <c r="K34" s="124"/>
      <c r="L34" s="122"/>
      <c r="M34" s="119">
        <v>106</v>
      </c>
      <c r="N34" s="123"/>
      <c r="O34" s="123"/>
      <c r="P34" s="123"/>
      <c r="Q34" s="141"/>
      <c r="R34" s="109"/>
      <c r="S34" s="113"/>
    </row>
    <row r="35" spans="2:19" ht="24" customHeight="1">
      <c r="B35" s="109"/>
      <c r="C35" s="140">
        <v>27</v>
      </c>
      <c r="D35" s="123"/>
      <c r="E35" s="123"/>
      <c r="F35" s="124"/>
      <c r="G35" s="122"/>
      <c r="H35" s="119">
        <v>67</v>
      </c>
      <c r="I35" s="123"/>
      <c r="J35" s="123"/>
      <c r="K35" s="124"/>
      <c r="L35" s="122"/>
      <c r="M35" s="119">
        <v>107</v>
      </c>
      <c r="N35" s="123"/>
      <c r="O35" s="123"/>
      <c r="P35" s="123"/>
      <c r="Q35" s="141"/>
      <c r="R35" s="109"/>
      <c r="S35" s="113"/>
    </row>
    <row r="36" spans="2:19" ht="24" customHeight="1">
      <c r="B36" s="109"/>
      <c r="C36" s="140">
        <v>28</v>
      </c>
      <c r="D36" s="123"/>
      <c r="E36" s="123"/>
      <c r="F36" s="124"/>
      <c r="G36" s="122"/>
      <c r="H36" s="119">
        <v>68</v>
      </c>
      <c r="I36" s="123"/>
      <c r="J36" s="123"/>
      <c r="K36" s="124"/>
      <c r="L36" s="122"/>
      <c r="M36" s="119">
        <v>108</v>
      </c>
      <c r="N36" s="123"/>
      <c r="O36" s="123"/>
      <c r="P36" s="123"/>
      <c r="Q36" s="141"/>
      <c r="R36" s="109"/>
      <c r="S36" s="113"/>
    </row>
    <row r="37" spans="2:19" ht="24" customHeight="1">
      <c r="B37" s="109"/>
      <c r="C37" s="140">
        <v>29</v>
      </c>
      <c r="D37" s="123"/>
      <c r="E37" s="123"/>
      <c r="F37" s="124"/>
      <c r="G37" s="122"/>
      <c r="H37" s="119">
        <v>69</v>
      </c>
      <c r="I37" s="123"/>
      <c r="J37" s="123"/>
      <c r="K37" s="124"/>
      <c r="L37" s="122"/>
      <c r="M37" s="119">
        <v>109</v>
      </c>
      <c r="N37" s="123"/>
      <c r="O37" s="123"/>
      <c r="P37" s="123"/>
      <c r="Q37" s="141"/>
      <c r="R37" s="109"/>
      <c r="S37" s="113"/>
    </row>
    <row r="38" spans="2:19" ht="24" customHeight="1">
      <c r="B38" s="109"/>
      <c r="C38" s="142">
        <v>30</v>
      </c>
      <c r="D38" s="123"/>
      <c r="E38" s="123"/>
      <c r="F38" s="124"/>
      <c r="G38" s="125"/>
      <c r="H38" s="119">
        <v>70</v>
      </c>
      <c r="I38" s="123"/>
      <c r="J38" s="123"/>
      <c r="K38" s="124"/>
      <c r="L38" s="125"/>
      <c r="M38" s="119">
        <v>110</v>
      </c>
      <c r="N38" s="123"/>
      <c r="O38" s="123"/>
      <c r="P38" s="123"/>
      <c r="Q38" s="143"/>
      <c r="R38" s="109"/>
      <c r="S38" s="113"/>
    </row>
    <row r="39" spans="2:19" ht="24" customHeight="1">
      <c r="B39" s="109"/>
      <c r="C39" s="140">
        <v>31</v>
      </c>
      <c r="D39" s="120"/>
      <c r="E39" s="120"/>
      <c r="F39" s="121"/>
      <c r="G39" s="125"/>
      <c r="H39" s="119">
        <v>71</v>
      </c>
      <c r="I39" s="132"/>
      <c r="J39" s="120"/>
      <c r="K39" s="121"/>
      <c r="L39" s="125"/>
      <c r="M39" s="119">
        <v>111</v>
      </c>
      <c r="N39" s="132"/>
      <c r="O39" s="120"/>
      <c r="P39" s="120"/>
      <c r="Q39" s="143"/>
      <c r="R39" s="109"/>
      <c r="S39" s="113"/>
    </row>
    <row r="40" spans="2:19" ht="24" customHeight="1">
      <c r="B40" s="109"/>
      <c r="C40" s="142">
        <v>32</v>
      </c>
      <c r="D40" s="120"/>
      <c r="E40" s="120"/>
      <c r="F40" s="121"/>
      <c r="G40" s="125"/>
      <c r="H40" s="119">
        <v>72</v>
      </c>
      <c r="I40" s="132"/>
      <c r="J40" s="120"/>
      <c r="K40" s="121"/>
      <c r="L40" s="125"/>
      <c r="M40" s="119">
        <v>112</v>
      </c>
      <c r="N40" s="132"/>
      <c r="O40" s="120"/>
      <c r="P40" s="120"/>
      <c r="Q40" s="143"/>
      <c r="R40" s="109"/>
      <c r="S40" s="113"/>
    </row>
    <row r="41" spans="2:19" ht="24" customHeight="1">
      <c r="B41" s="109"/>
      <c r="C41" s="140">
        <v>33</v>
      </c>
      <c r="D41" s="120"/>
      <c r="E41" s="120"/>
      <c r="F41" s="121"/>
      <c r="G41" s="125"/>
      <c r="H41" s="119">
        <v>73</v>
      </c>
      <c r="I41" s="132"/>
      <c r="J41" s="120"/>
      <c r="K41" s="121"/>
      <c r="L41" s="125"/>
      <c r="M41" s="119">
        <v>113</v>
      </c>
      <c r="N41" s="132"/>
      <c r="O41" s="120"/>
      <c r="P41" s="120"/>
      <c r="Q41" s="143"/>
      <c r="R41" s="109"/>
      <c r="S41" s="113"/>
    </row>
    <row r="42" spans="2:19" ht="24" customHeight="1">
      <c r="B42" s="109"/>
      <c r="C42" s="142">
        <v>34</v>
      </c>
      <c r="D42" s="120"/>
      <c r="E42" s="120"/>
      <c r="F42" s="121"/>
      <c r="G42" s="125"/>
      <c r="H42" s="119">
        <v>74</v>
      </c>
      <c r="I42" s="132"/>
      <c r="J42" s="120"/>
      <c r="K42" s="121"/>
      <c r="L42" s="125"/>
      <c r="M42" s="119">
        <v>114</v>
      </c>
      <c r="N42" s="132"/>
      <c r="O42" s="120"/>
      <c r="P42" s="120"/>
      <c r="Q42" s="143"/>
      <c r="R42" s="109"/>
      <c r="S42" s="113"/>
    </row>
    <row r="43" spans="2:19" ht="24" customHeight="1">
      <c r="B43" s="109"/>
      <c r="C43" s="140">
        <v>35</v>
      </c>
      <c r="D43" s="120"/>
      <c r="E43" s="120"/>
      <c r="F43" s="121"/>
      <c r="G43" s="125"/>
      <c r="H43" s="119">
        <v>75</v>
      </c>
      <c r="I43" s="132"/>
      <c r="J43" s="120"/>
      <c r="K43" s="121"/>
      <c r="L43" s="125"/>
      <c r="M43" s="119">
        <v>115</v>
      </c>
      <c r="N43" s="132"/>
      <c r="O43" s="120"/>
      <c r="P43" s="120"/>
      <c r="Q43" s="143"/>
      <c r="R43" s="109"/>
      <c r="S43" s="113"/>
    </row>
    <row r="44" spans="2:19" ht="24" customHeight="1">
      <c r="B44" s="109"/>
      <c r="C44" s="142">
        <v>36</v>
      </c>
      <c r="D44" s="120"/>
      <c r="E44" s="120"/>
      <c r="F44" s="121"/>
      <c r="G44" s="125"/>
      <c r="H44" s="119">
        <v>76</v>
      </c>
      <c r="I44" s="132"/>
      <c r="J44" s="120"/>
      <c r="K44" s="121"/>
      <c r="L44" s="125"/>
      <c r="M44" s="119">
        <v>116</v>
      </c>
      <c r="N44" s="132"/>
      <c r="O44" s="120"/>
      <c r="P44" s="120"/>
      <c r="Q44" s="143"/>
      <c r="R44" s="109"/>
      <c r="S44" s="113"/>
    </row>
    <row r="45" spans="2:19" ht="24" customHeight="1">
      <c r="B45" s="109"/>
      <c r="C45" s="140">
        <v>37</v>
      </c>
      <c r="D45" s="120"/>
      <c r="E45" s="120"/>
      <c r="F45" s="121"/>
      <c r="G45" s="125"/>
      <c r="H45" s="119">
        <v>77</v>
      </c>
      <c r="I45" s="132"/>
      <c r="J45" s="120"/>
      <c r="K45" s="121"/>
      <c r="L45" s="125"/>
      <c r="M45" s="119">
        <v>117</v>
      </c>
      <c r="N45" s="132"/>
      <c r="O45" s="120"/>
      <c r="P45" s="120"/>
      <c r="Q45" s="143"/>
      <c r="R45" s="109"/>
      <c r="S45" s="113"/>
    </row>
    <row r="46" spans="2:19" ht="24" customHeight="1">
      <c r="B46" s="109"/>
      <c r="C46" s="142">
        <v>38</v>
      </c>
      <c r="D46" s="120"/>
      <c r="E46" s="120"/>
      <c r="F46" s="121"/>
      <c r="G46" s="125"/>
      <c r="H46" s="119">
        <v>78</v>
      </c>
      <c r="I46" s="132"/>
      <c r="J46" s="120"/>
      <c r="K46" s="121"/>
      <c r="L46" s="125"/>
      <c r="M46" s="119">
        <v>118</v>
      </c>
      <c r="N46" s="132"/>
      <c r="O46" s="120"/>
      <c r="P46" s="120"/>
      <c r="Q46" s="143"/>
      <c r="R46" s="109"/>
      <c r="S46" s="113"/>
    </row>
    <row r="47" spans="2:19" ht="24" customHeight="1">
      <c r="B47" s="109"/>
      <c r="C47" s="140">
        <v>39</v>
      </c>
      <c r="D47" s="120"/>
      <c r="E47" s="120"/>
      <c r="F47" s="121"/>
      <c r="G47" s="125"/>
      <c r="H47" s="119">
        <v>79</v>
      </c>
      <c r="I47" s="132"/>
      <c r="J47" s="120"/>
      <c r="K47" s="121"/>
      <c r="L47" s="125"/>
      <c r="M47" s="119">
        <v>119</v>
      </c>
      <c r="N47" s="132"/>
      <c r="O47" s="120"/>
      <c r="P47" s="120"/>
      <c r="Q47" s="143"/>
      <c r="R47" s="109"/>
      <c r="S47" s="113"/>
    </row>
    <row r="48" spans="2:19" ht="24" customHeight="1" thickBot="1">
      <c r="B48" s="109"/>
      <c r="C48" s="144">
        <v>40</v>
      </c>
      <c r="D48" s="145"/>
      <c r="E48" s="145"/>
      <c r="F48" s="146"/>
      <c r="G48" s="147"/>
      <c r="H48" s="148">
        <v>80</v>
      </c>
      <c r="I48" s="149"/>
      <c r="J48" s="145"/>
      <c r="K48" s="146"/>
      <c r="L48" s="147"/>
      <c r="M48" s="148">
        <v>120</v>
      </c>
      <c r="N48" s="149"/>
      <c r="O48" s="145"/>
      <c r="P48" s="145"/>
      <c r="Q48" s="150"/>
      <c r="R48" s="109"/>
      <c r="S48" s="113"/>
    </row>
    <row r="49" spans="2:19" ht="24" customHeight="1">
      <c r="B49" s="126"/>
      <c r="C49" s="574" t="s">
        <v>201</v>
      </c>
      <c r="D49" s="574"/>
      <c r="E49" s="574"/>
      <c r="F49" s="574"/>
      <c r="G49" s="574"/>
      <c r="H49" s="574"/>
      <c r="I49" s="574"/>
      <c r="J49" s="574"/>
      <c r="K49" s="574"/>
      <c r="L49" s="574"/>
      <c r="M49" s="574"/>
      <c r="N49" s="574"/>
      <c r="O49" s="574"/>
      <c r="P49" s="574"/>
      <c r="Q49" s="574"/>
      <c r="R49" s="126"/>
      <c r="S49" s="127"/>
    </row>
    <row r="50" spans="2:19" ht="24" customHeight="1">
      <c r="B50" s="126"/>
      <c r="C50" s="128" t="s">
        <v>202</v>
      </c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6"/>
      <c r="S50" s="127"/>
    </row>
    <row r="51" spans="2:19" ht="24" customHeight="1">
      <c r="B51" s="126"/>
      <c r="C51" s="130" t="s">
        <v>203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26"/>
      <c r="S51" s="127"/>
    </row>
    <row r="52" spans="2:19" ht="24" customHeight="1">
      <c r="B52" s="126"/>
      <c r="C52" s="130" t="s">
        <v>204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26"/>
      <c r="S52" s="127"/>
    </row>
    <row r="53" spans="2:19" ht="24" customHeight="1">
      <c r="B53" s="126"/>
      <c r="C53" s="130" t="s">
        <v>205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26"/>
      <c r="S53" s="127"/>
    </row>
    <row r="54" spans="2:19" ht="24" customHeight="1">
      <c r="B54" s="126"/>
      <c r="C54" s="130" t="s">
        <v>206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26"/>
      <c r="S54" s="127"/>
    </row>
    <row r="55" spans="2:19" ht="24" customHeight="1">
      <c r="B55" s="126"/>
      <c r="C55" s="130" t="s">
        <v>207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26"/>
      <c r="S55" s="127"/>
    </row>
    <row r="56" spans="2:19" ht="24" customHeight="1"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13"/>
    </row>
    <row r="57" spans="2:19" ht="24" customHeight="1"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</row>
    <row r="58" spans="2:19" ht="24" customHeight="1"/>
    <row r="59" spans="2:19" ht="24" customHeight="1"/>
    <row r="60" spans="2:19" ht="24" customHeight="1"/>
    <row r="61" spans="2:19" ht="24" customHeight="1"/>
    <row r="62" spans="2:19" ht="24" customHeight="1"/>
    <row r="63" spans="2:19" ht="24" customHeight="1"/>
    <row r="64" spans="2:19" ht="24" customHeight="1"/>
    <row r="65" ht="24" customHeight="1"/>
    <row r="66" ht="24" customHeight="1"/>
    <row r="67" ht="24" customHeight="1"/>
    <row r="68" ht="24" customHeight="1"/>
    <row r="69" ht="24" customHeight="1"/>
    <row r="70" ht="13.5" customHeight="1"/>
    <row r="71" ht="13.5" customHeight="1"/>
    <row r="72" ht="13.5" customHeight="1"/>
    <row r="73" ht="30" customHeight="1"/>
    <row r="74" ht="30" customHeight="1"/>
    <row r="75" ht="30" customHeight="1"/>
    <row r="76" ht="30" customHeight="1"/>
  </sheetData>
  <sheetProtection algorithmName="SHA-512" hashValue="HHUdNYh7XWUJ25Xu/gykupwCWlmcCjdPaDmXtmEqj84o0M+Dq0Gjk/0TG59y0oZjVD0TX02lErzyfvsVKKqM0w==" saltValue="EwQPaeA2I4tfbodxBWGayQ==" spinCount="100000" sheet="1" selectLockedCells="1"/>
  <protectedRanges>
    <protectedRange sqref="D9:G48" name="範囲1_1"/>
    <protectedRange sqref="I9:L48" name="範囲2_1"/>
    <protectedRange sqref="N9:P48" name="範囲3_1"/>
  </protectedRanges>
  <mergeCells count="14">
    <mergeCell ref="Z17:AA17"/>
    <mergeCell ref="C5:E5"/>
    <mergeCell ref="F5:N5"/>
    <mergeCell ref="O5:Q6"/>
    <mergeCell ref="C6:E6"/>
    <mergeCell ref="F6:N6"/>
    <mergeCell ref="C49:Q49"/>
    <mergeCell ref="C1:Q1"/>
    <mergeCell ref="C3:Q3"/>
    <mergeCell ref="C4:E4"/>
    <mergeCell ref="F4:H4"/>
    <mergeCell ref="I4:J4"/>
    <mergeCell ref="K4:N4"/>
    <mergeCell ref="O4:Q4"/>
  </mergeCells>
  <phoneticPr fontId="1"/>
  <conditionalFormatting sqref="D9:G48 I9:L48 N9:Q48">
    <cfRule type="cellIs" dxfId="9" priority="1" stopIfTrue="1" operator="equal">
      <formula>0</formula>
    </cfRule>
  </conditionalFormatting>
  <dataValidations count="1">
    <dataValidation type="list" allowBlank="1" showInputMessage="1" showErrorMessage="1" sqref="Q9:Q48 L9:L48 G9:G48" xr:uid="{C38338AF-50A0-4A9E-86D8-65DCBEEDF1CE}">
      <formula1>$T$10:$AB$10</formula1>
    </dataValidation>
  </dataValidations>
  <printOptions horizontalCentered="1"/>
  <pageMargins left="0.78740157480314965" right="0.78740157480314965" top="0.78740157480314965" bottom="0.78740157480314965" header="0.19685039370078741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135</vt:i4>
      </vt:variant>
    </vt:vector>
  </HeadingPairs>
  <TitlesOfParts>
    <vt:vector size="147" baseType="lpstr">
      <vt:lpstr>目次</vt:lpstr>
      <vt:lpstr>申込書責任者入力シート</vt:lpstr>
      <vt:lpstr>合同②</vt:lpstr>
      <vt:lpstr>合同③</vt:lpstr>
      <vt:lpstr>合同④</vt:lpstr>
      <vt:lpstr>合同⑤</vt:lpstr>
      <vt:lpstr>納入通知・領収書申請</vt:lpstr>
      <vt:lpstr>ア．プロフィール</vt:lpstr>
      <vt:lpstr>イ．参加者名簿</vt:lpstr>
      <vt:lpstr>ウ．計時用シナリオ</vt:lpstr>
      <vt:lpstr>エ．Ａ規定課題シナリオ</vt:lpstr>
      <vt:lpstr>オ．小フロア配置図</vt:lpstr>
      <vt:lpstr>〒1</vt:lpstr>
      <vt:lpstr>〒2</vt:lpstr>
      <vt:lpstr>comp1</vt:lpstr>
      <vt:lpstr>comp2</vt:lpstr>
      <vt:lpstr>comp3</vt:lpstr>
      <vt:lpstr>comp4</vt:lpstr>
      <vt:lpstr>ＤＭ</vt:lpstr>
      <vt:lpstr>ＤＭよみ</vt:lpstr>
      <vt:lpstr>fax</vt:lpstr>
      <vt:lpstr>ア．プロフィール!Print_Area</vt:lpstr>
      <vt:lpstr>イ．参加者名簿!Print_Area</vt:lpstr>
      <vt:lpstr>ウ．計時用シナリオ!Print_Area</vt:lpstr>
      <vt:lpstr>エ．Ａ規定課題シナリオ!Print_Area</vt:lpstr>
      <vt:lpstr>オ．小フロア配置図!Print_Area</vt:lpstr>
      <vt:lpstr>合同②!Print_Area</vt:lpstr>
      <vt:lpstr>合同③!Print_Area</vt:lpstr>
      <vt:lpstr>合同④!Print_Area</vt:lpstr>
      <vt:lpstr>合同⑤!Print_Area</vt:lpstr>
      <vt:lpstr>申込書責任者入力シート!Print_Area</vt:lpstr>
      <vt:lpstr>納入通知・領収書申請!Print_Area</vt:lpstr>
      <vt:lpstr>ＳＤＭ</vt:lpstr>
      <vt:lpstr>ＳＤＭよみ</vt:lpstr>
      <vt:lpstr>spell1</vt:lpstr>
      <vt:lpstr>spell2</vt:lpstr>
      <vt:lpstr>spell3</vt:lpstr>
      <vt:lpstr>spell4</vt:lpstr>
      <vt:lpstr>その他</vt:lpstr>
      <vt:lpstr>タイトル</vt:lpstr>
      <vt:lpstr>タイトルよみ</vt:lpstr>
      <vt:lpstr>トラックt</vt:lpstr>
      <vt:lpstr>トラック数</vt:lpstr>
      <vt:lpstr>プログラム</vt:lpstr>
      <vt:lpstr>プロフィール</vt:lpstr>
      <vt:lpstr>マイク</vt:lpstr>
      <vt:lpstr>マイクスタンド</vt:lpstr>
      <vt:lpstr>マイクロバス</vt:lpstr>
      <vt:lpstr>マイク本数</vt:lpstr>
      <vt:lpstr>メールアドレス</vt:lpstr>
      <vt:lpstr>宛先①</vt:lpstr>
      <vt:lpstr>宛先②</vt:lpstr>
      <vt:lpstr>宛先③</vt:lpstr>
      <vt:lpstr>宛先④</vt:lpstr>
      <vt:lpstr>宛先⑤</vt:lpstr>
      <vt:lpstr>宛先⑥</vt:lpstr>
      <vt:lpstr>宛先⑦</vt:lpstr>
      <vt:lpstr>宛先⑧</vt:lpstr>
      <vt:lpstr>椅子数</vt:lpstr>
      <vt:lpstr>延長コード数</vt:lpstr>
      <vt:lpstr>許諾先</vt:lpstr>
      <vt:lpstr>勤務先</vt:lpstr>
      <vt:lpstr>金額①</vt:lpstr>
      <vt:lpstr>金額②</vt:lpstr>
      <vt:lpstr>金額③</vt:lpstr>
      <vt:lpstr>金額④</vt:lpstr>
      <vt:lpstr>金額⑤</vt:lpstr>
      <vt:lpstr>金額⑥</vt:lpstr>
      <vt:lpstr>金額⑦</vt:lpstr>
      <vt:lpstr>金額⑧</vt:lpstr>
      <vt:lpstr>形態</vt:lpstr>
      <vt:lpstr>携帯</vt:lpstr>
      <vt:lpstr>月</vt:lpstr>
      <vt:lpstr>県名</vt:lpstr>
      <vt:lpstr>公費金額①</vt:lpstr>
      <vt:lpstr>公費金額②</vt:lpstr>
      <vt:lpstr>公費金額③</vt:lpstr>
      <vt:lpstr>公費金額④</vt:lpstr>
      <vt:lpstr>公費項目①</vt:lpstr>
      <vt:lpstr>公費項目②</vt:lpstr>
      <vt:lpstr>公費項目③</vt:lpstr>
      <vt:lpstr>公費項目④</vt:lpstr>
      <vt:lpstr>項目①</vt:lpstr>
      <vt:lpstr>項目②</vt:lpstr>
      <vt:lpstr>項目③</vt:lpstr>
      <vt:lpstr>項目④</vt:lpstr>
      <vt:lpstr>項目⑤</vt:lpstr>
      <vt:lpstr>項目⑥</vt:lpstr>
      <vt:lpstr>項目⑦</vt:lpstr>
      <vt:lpstr>項目⑧</vt:lpstr>
      <vt:lpstr>作編曲1</vt:lpstr>
      <vt:lpstr>作編曲2</vt:lpstr>
      <vt:lpstr>作編曲3</vt:lpstr>
      <vt:lpstr>作編曲4</vt:lpstr>
      <vt:lpstr>参加人員</vt:lpstr>
      <vt:lpstr>参加数</vt:lpstr>
      <vt:lpstr>指揮者</vt:lpstr>
      <vt:lpstr>指揮者よみ</vt:lpstr>
      <vt:lpstr>指揮台</vt:lpstr>
      <vt:lpstr>指揮台位置</vt:lpstr>
      <vt:lpstr>指導者</vt:lpstr>
      <vt:lpstr>支払月</vt:lpstr>
      <vt:lpstr>支払日</vt:lpstr>
      <vt:lpstr>支払年</vt:lpstr>
      <vt:lpstr>自宅</vt:lpstr>
      <vt:lpstr>住所</vt:lpstr>
      <vt:lpstr>出演順</vt:lpstr>
      <vt:lpstr>出演数</vt:lpstr>
      <vt:lpstr>出納氏名</vt:lpstr>
      <vt:lpstr>出納職</vt:lpstr>
      <vt:lpstr>申込責任者</vt:lpstr>
      <vt:lpstr>請求先</vt:lpstr>
      <vt:lpstr>請求先〒1</vt:lpstr>
      <vt:lpstr>請求先〒2</vt:lpstr>
      <vt:lpstr>請求先住所</vt:lpstr>
      <vt:lpstr>全国大会</vt:lpstr>
      <vt:lpstr>代表者</vt:lpstr>
      <vt:lpstr>代表者職</vt:lpstr>
      <vt:lpstr>大型バス</vt:lpstr>
      <vt:lpstr>団体名</vt:lpstr>
      <vt:lpstr>団体名よみ</vt:lpstr>
      <vt:lpstr>著作権</vt:lpstr>
      <vt:lpstr>長机数</vt:lpstr>
      <vt:lpstr>電話</vt:lpstr>
      <vt:lpstr>日</vt:lpstr>
      <vt:lpstr>年</vt:lpstr>
      <vt:lpstr>納入月</vt:lpstr>
      <vt:lpstr>納入日</vt:lpstr>
      <vt:lpstr>納入年</vt:lpstr>
      <vt:lpstr>秒1</vt:lpstr>
      <vt:lpstr>秒2</vt:lpstr>
      <vt:lpstr>秒3</vt:lpstr>
      <vt:lpstr>秒4</vt:lpstr>
      <vt:lpstr>秒計</vt:lpstr>
      <vt:lpstr>部門</vt:lpstr>
      <vt:lpstr>副指揮者</vt:lpstr>
      <vt:lpstr>副指揮者よみ</vt:lpstr>
      <vt:lpstr>分1</vt:lpstr>
      <vt:lpstr>分2</vt:lpstr>
      <vt:lpstr>分3</vt:lpstr>
      <vt:lpstr>分4</vt:lpstr>
      <vt:lpstr>分計</vt:lpstr>
      <vt:lpstr>補助員</vt:lpstr>
      <vt:lpstr>邦文1</vt:lpstr>
      <vt:lpstr>邦文2</vt:lpstr>
      <vt:lpstr>邦文3</vt:lpstr>
      <vt:lpstr>邦文4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辻浦拓人</dc:creator>
  <cp:lastModifiedBy>庄司_t15048</cp:lastModifiedBy>
  <cp:lastPrinted>2024-08-16T13:16:12Z</cp:lastPrinted>
  <dcterms:created xsi:type="dcterms:W3CDTF">2011-08-12T01:12:30Z</dcterms:created>
  <dcterms:modified xsi:type="dcterms:W3CDTF">2025-06-21T05:37:43Z</dcterms:modified>
</cp:coreProperties>
</file>