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西関東申込\31st申込書(合同用)\"/>
    </mc:Choice>
  </mc:AlternateContent>
  <xr:revisionPtr revIDLastSave="0" documentId="13_ncr:1_{277C1BD1-7A93-432D-82B4-01502012FE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目次" sheetId="2" r:id="rId1"/>
    <sheet name="申込責任者入力シート" sheetId="1" r:id="rId2"/>
    <sheet name="合同②" sheetId="8" r:id="rId3"/>
    <sheet name="合同③" sheetId="7" r:id="rId4"/>
    <sheet name="合同④" sheetId="9" r:id="rId5"/>
    <sheet name="合同⑤" sheetId="10" r:id="rId6"/>
    <sheet name="大会参加者名簿" sheetId="5" r:id="rId7"/>
  </sheets>
  <definedNames>
    <definedName name="_xlnm._FilterDatabase" localSheetId="2" hidden="1">合同②!#REF!</definedName>
    <definedName name="_xlnm._FilterDatabase" localSheetId="3" hidden="1">合同③!#REF!</definedName>
    <definedName name="_xlnm._FilterDatabase" localSheetId="4" hidden="1">合同④!#REF!</definedName>
    <definedName name="_xlnm._FilterDatabase" localSheetId="5" hidden="1">合同⑤!#REF!</definedName>
    <definedName name="_xlnm._FilterDatabase" localSheetId="1" hidden="1">申込責任者入力シート!$BP$10:$BQ$136</definedName>
    <definedName name="〒1">申込責任者入力シート!$J$46</definedName>
    <definedName name="〒2">申込責任者入力シート!$N$46</definedName>
    <definedName name="fax">申込責任者入力シート!$AB$49</definedName>
    <definedName name="_xlnm.Print_Area" localSheetId="2">合同②!$C$7:$AN$61</definedName>
    <definedName name="_xlnm.Print_Area" localSheetId="3">合同③!$C$7:$AN$61</definedName>
    <definedName name="_xlnm.Print_Area" localSheetId="4">合同④!$C$7:$AN$61</definedName>
    <definedName name="_xlnm.Print_Area" localSheetId="5">合同⑤!$C$7:$AN$61</definedName>
    <definedName name="_xlnm.Print_Area" localSheetId="1">申込責任者入力シート!$C$9:$AN$71</definedName>
    <definedName name="_xlnm.Print_Area" localSheetId="6">大会参加者名簿!$C$3:$Q$46</definedName>
    <definedName name="アドレス">申込責任者入力シート!$V$51</definedName>
    <definedName name="その他の出版社">申込責任者入力シート!$AB$32</definedName>
    <definedName name="トラックサイズ">申込責任者入力シート!$AC$42</definedName>
    <definedName name="トラック台数">申込責任者入力シート!$AI$42</definedName>
    <definedName name="バス台数">申込責任者入力シート!$AC$38</definedName>
    <definedName name="ピアノ使用">申込責任者入力シート!$AJ$19</definedName>
    <definedName name="演奏者数">申込責任者入力シート!$AA$16</definedName>
    <definedName name="課題曲">申込責任者入力シート!$I$19</definedName>
    <definedName name="楽器輸送">申込責任者入力シート!$E$42</definedName>
    <definedName name="楽器輸送②">申込責任者入力シート!$AC$44</definedName>
    <definedName name="希望調査">申込責任者入力シート!#REF!</definedName>
    <definedName name="許諾先">申込責任者入力シート!$H$36</definedName>
    <definedName name="勤務先">申込責任者入力シート!$AE$53</definedName>
    <definedName name="携帯">申込責任者入力シート!$T$53</definedName>
    <definedName name="月">申込責任者入力シート!$AI$65</definedName>
    <definedName name="県名">申込責任者入力シート!$AE$11</definedName>
    <definedName name="後半券①">申込責任者入力シート!$AA$60</definedName>
    <definedName name="後半券②">申込責任者入力シート!$AH$60</definedName>
    <definedName name="交通手段">申込責任者入力シート!$E$38</definedName>
    <definedName name="交通手段②">申込責任者入力シート!$AC$40</definedName>
    <definedName name="作曲者スペル">申込責任者入力シート!$W$27</definedName>
    <definedName name="作曲者よみ">申込責任者入力シート!$K$26</definedName>
    <definedName name="作曲者邦文">申込責任者入力シート!$J$27</definedName>
    <definedName name="使用楽譜出版社">申込責任者入力シート!$I$32</definedName>
    <definedName name="指揮者">申込責任者入力シート!$I$17</definedName>
    <definedName name="指揮者よみ">申込責任者入力シート!$J$16</definedName>
    <definedName name="指揮者読み">申込責任者入力シート!$J$16</definedName>
    <definedName name="事前プログラム">申込責任者入力シート!$AA$62</definedName>
    <definedName name="自宅">申込責任者入力シート!$J$53</definedName>
    <definedName name="自由曲スペル">申込責任者入力シート!$M$24</definedName>
    <definedName name="自由曲ふりがな">申込責任者入力シート!$N$21</definedName>
    <definedName name="自由曲邦文">申込責任者入力シート!$M$22</definedName>
    <definedName name="住所">申込責任者入力シート!$I$47</definedName>
    <definedName name="出演者数">申込責任者入力シート!$AA$16</definedName>
    <definedName name="出演順">申込責任者入力シート!$AJ$14</definedName>
    <definedName name="盾">申込責任者入力シート!#REF!</definedName>
    <definedName name="賞状">申込責任者入力シート!#REF!</definedName>
    <definedName name="上位大会">申込責任者入力シート!$AJ$36</definedName>
    <definedName name="職場一般①">申込責任者入力シート!#REF!</definedName>
    <definedName name="職場一般②">申込責任者入力シート!#REF!</definedName>
    <definedName name="申込者">申込責任者入力シート!$J$51</definedName>
    <definedName name="申込責任者所属">申込責任者入力シート!$U$68</definedName>
    <definedName name="前半券①">申込責任者入力シート!$AA$58</definedName>
    <definedName name="前半券②">申込責任者入力シート!$AH$58</definedName>
    <definedName name="全国大会">申込責任者入力シート!$AJ$36</definedName>
    <definedName name="代表氏名">申込責任者入力シート!$AB$70</definedName>
    <definedName name="代表職">申込責任者入力シート!$U$70</definedName>
    <definedName name="大職参加数">#REF!</definedName>
    <definedName name="団体名">申込責任者入力シート!$I$14</definedName>
    <definedName name="団体名よみ">申込責任者入力シート!$J$13</definedName>
    <definedName name="著作権">申込責任者入力シート!$E$34</definedName>
    <definedName name="電話">申込責任者入力シート!$L$49</definedName>
    <definedName name="日">申込責任者入力シート!$AL$65</definedName>
    <definedName name="年">申込責任者入力シート!$AF$65</definedName>
    <definedName name="部門">申込責任者入力シート!$I$11</definedName>
    <definedName name="編曲者">申込責任者入力シート!$J$30</definedName>
    <definedName name="編曲者スペル">申込責任者入力シート!$W$30</definedName>
    <definedName name="編曲者よみ">申込責任者入力シート!$K$29</definedName>
    <definedName name="編成楽器">申込責任者入力シート!$I$17</definedName>
    <definedName name="補助員">申込責任者入力シート!$AJ$16</definedName>
    <definedName name="録音録画">申込責任者入力シート!$W$36</definedName>
  </definedNames>
  <calcPr calcId="191029"/>
</workbook>
</file>

<file path=xl/calcChain.xml><?xml version="1.0" encoding="utf-8"?>
<calcChain xmlns="http://schemas.openxmlformats.org/spreadsheetml/2006/main">
  <c r="BL18" i="1" l="1"/>
  <c r="BL14" i="1"/>
  <c r="E38" i="10"/>
  <c r="W40" i="10" s="1"/>
  <c r="E38" i="9"/>
  <c r="W40" i="9" s="1"/>
  <c r="E38" i="7"/>
  <c r="W38" i="7" s="1"/>
  <c r="E38" i="8"/>
  <c r="W38" i="8" s="1"/>
  <c r="AC44" i="10"/>
  <c r="W44" i="10"/>
  <c r="AL42" i="10"/>
  <c r="AI42" i="10"/>
  <c r="AF42" i="10"/>
  <c r="AC42" i="10"/>
  <c r="W42" i="10"/>
  <c r="E42" i="10"/>
  <c r="AC40" i="10"/>
  <c r="AC38" i="10"/>
  <c r="W38" i="10"/>
  <c r="AJ36" i="10"/>
  <c r="W36" i="10"/>
  <c r="H36" i="10"/>
  <c r="E34" i="10"/>
  <c r="E36" i="10" s="1"/>
  <c r="AB32" i="10"/>
  <c r="I32" i="10"/>
  <c r="W32" i="10" s="1"/>
  <c r="W30" i="10"/>
  <c r="J30" i="10"/>
  <c r="K29" i="10"/>
  <c r="W27" i="10"/>
  <c r="J27" i="10"/>
  <c r="K26" i="10"/>
  <c r="M24" i="10"/>
  <c r="M22" i="10"/>
  <c r="N21" i="10"/>
  <c r="AJ19" i="10"/>
  <c r="I19" i="10"/>
  <c r="I17" i="10"/>
  <c r="J16" i="10"/>
  <c r="AJ14" i="10"/>
  <c r="I14" i="10"/>
  <c r="J13" i="10"/>
  <c r="AE11" i="10"/>
  <c r="I11" i="10"/>
  <c r="AC44" i="9"/>
  <c r="AL42" i="9"/>
  <c r="AI42" i="9"/>
  <c r="AF42" i="9"/>
  <c r="AC42" i="9"/>
  <c r="W42" i="9"/>
  <c r="E42" i="9"/>
  <c r="W44" i="9" s="1"/>
  <c r="AC40" i="9"/>
  <c r="AC38" i="9"/>
  <c r="AJ36" i="9"/>
  <c r="W36" i="9"/>
  <c r="H36" i="9"/>
  <c r="E34" i="9"/>
  <c r="E36" i="9" s="1"/>
  <c r="AB32" i="9"/>
  <c r="I32" i="9"/>
  <c r="W32" i="9" s="1"/>
  <c r="W30" i="9"/>
  <c r="J30" i="9"/>
  <c r="K29" i="9"/>
  <c r="W27" i="9"/>
  <c r="J27" i="9"/>
  <c r="K26" i="9"/>
  <c r="M24" i="9"/>
  <c r="M22" i="9"/>
  <c r="N21" i="9"/>
  <c r="AJ19" i="9"/>
  <c r="I19" i="9"/>
  <c r="I17" i="9"/>
  <c r="J16" i="9"/>
  <c r="AJ14" i="9"/>
  <c r="I14" i="9"/>
  <c r="J13" i="9"/>
  <c r="AE11" i="9"/>
  <c r="I11" i="9"/>
  <c r="AC44" i="8"/>
  <c r="AL42" i="8"/>
  <c r="AI42" i="8"/>
  <c r="AF42" i="8"/>
  <c r="AC42" i="8"/>
  <c r="W42" i="8"/>
  <c r="E42" i="8"/>
  <c r="W44" i="8" s="1"/>
  <c r="AC40" i="8"/>
  <c r="AC38" i="8"/>
  <c r="AJ36" i="8"/>
  <c r="W36" i="8"/>
  <c r="H36" i="8"/>
  <c r="E34" i="8"/>
  <c r="E36" i="8" s="1"/>
  <c r="AB32" i="8"/>
  <c r="I32" i="8"/>
  <c r="W32" i="8" s="1"/>
  <c r="W30" i="8"/>
  <c r="J30" i="8"/>
  <c r="K29" i="8"/>
  <c r="W27" i="8"/>
  <c r="J27" i="8"/>
  <c r="K26" i="8"/>
  <c r="M24" i="8"/>
  <c r="M22" i="8"/>
  <c r="N21" i="8"/>
  <c r="AJ19" i="8"/>
  <c r="I19" i="8"/>
  <c r="I17" i="8"/>
  <c r="J16" i="8"/>
  <c r="AJ14" i="8"/>
  <c r="I14" i="8"/>
  <c r="J13" i="8"/>
  <c r="AE11" i="8"/>
  <c r="I11" i="8"/>
  <c r="AC42" i="7"/>
  <c r="AC44" i="7"/>
  <c r="AI42" i="7"/>
  <c r="E42" i="7"/>
  <c r="W44" i="7" s="1"/>
  <c r="AC40" i="7"/>
  <c r="AC38" i="7"/>
  <c r="AJ36" i="7"/>
  <c r="W36" i="7"/>
  <c r="H36" i="7"/>
  <c r="E34" i="7"/>
  <c r="E36" i="7" s="1"/>
  <c r="AB32" i="7"/>
  <c r="I32" i="7"/>
  <c r="W32" i="7" s="1"/>
  <c r="W30" i="7"/>
  <c r="J30" i="7"/>
  <c r="K29" i="7"/>
  <c r="W27" i="7"/>
  <c r="J27" i="7"/>
  <c r="K26" i="7"/>
  <c r="M24" i="7"/>
  <c r="M22" i="7"/>
  <c r="N21" i="7"/>
  <c r="AJ19" i="7"/>
  <c r="I19" i="7"/>
  <c r="I17" i="7"/>
  <c r="J16" i="7"/>
  <c r="AJ14" i="7"/>
  <c r="I14" i="7"/>
  <c r="AE11" i="7"/>
  <c r="J13" i="7"/>
  <c r="I11" i="7"/>
  <c r="AL42" i="7"/>
  <c r="AF42" i="7"/>
  <c r="W42" i="7"/>
  <c r="BL16" i="1"/>
  <c r="F7" i="5"/>
  <c r="W38" i="9" l="1"/>
  <c r="AJ38" i="9"/>
  <c r="AJ38" i="10"/>
  <c r="W40" i="7"/>
  <c r="AJ38" i="8"/>
  <c r="W40" i="8"/>
  <c r="AJ38" i="7"/>
  <c r="F6" i="5"/>
  <c r="BL15" i="1"/>
  <c r="BJ17" i="1"/>
  <c r="Y13" i="5"/>
  <c r="X13" i="5"/>
  <c r="W13" i="5"/>
  <c r="O6" i="5"/>
  <c r="W32" i="1"/>
  <c r="W44" i="1"/>
  <c r="W42" i="1"/>
  <c r="Y12" i="5" l="1"/>
  <c r="X12" i="5"/>
  <c r="W12" i="5"/>
  <c r="AJ38" i="1"/>
  <c r="W38" i="1"/>
  <c r="W40" i="1"/>
  <c r="Y15" i="5"/>
  <c r="X15" i="5"/>
  <c r="W15" i="5"/>
  <c r="AA12" i="5" l="1"/>
  <c r="E36" i="1" l="1"/>
  <c r="AL42" i="1" l="1"/>
  <c r="AF42" i="1"/>
  <c r="BL17" i="1" l="1"/>
  <c r="BJ19" i="1" l="1"/>
  <c r="AA15" i="5"/>
  <c r="AA16" i="1" l="1"/>
  <c r="AJ16" i="1"/>
  <c r="K5" i="5"/>
  <c r="F5" i="5"/>
  <c r="AJ16" i="9" l="1"/>
  <c r="AJ16" i="8"/>
  <c r="AJ16" i="7"/>
  <c r="AJ16" i="10"/>
  <c r="AA16" i="10"/>
  <c r="AA16" i="9"/>
  <c r="AA16" i="8"/>
  <c r="AA1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Junji</author>
    <author>辻浦拓人</author>
  </authors>
  <commentList>
    <comment ref="W36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動画配信については、奏者のアップの映像もあります。各団体で保護者等に同意を得た上で選択してください。
</t>
        </r>
      </text>
    </comment>
    <comment ref="L49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電話・FAX番号等は半角でお願いします</t>
        </r>
      </text>
    </comment>
    <comment ref="AB49" authorId="1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電話・FAX番号等は半角でお願いします</t>
        </r>
      </text>
    </comment>
    <comment ref="V5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大会に関する資料等の送付先になります。
ご自身で確認できるアドレスをご入力ください。</t>
        </r>
      </text>
    </comment>
    <comment ref="J53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電話・FAX番号等は
半角でお願いします</t>
        </r>
      </text>
    </comment>
    <comment ref="T53" authorId="1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電話・FAX番号等は
半角でお願いします</t>
        </r>
      </text>
    </comment>
    <comment ref="AA58" authorId="2" shapeId="0" xr:uid="{DBFA75CD-1B1A-4258-A841-7F3187132321}">
      <text>
        <r>
          <rPr>
            <b/>
            <sz val="9"/>
            <color indexed="81"/>
            <rFont val="MS P ゴシック"/>
            <family val="3"/>
            <charset val="128"/>
          </rPr>
          <t>指揮者・出演者以外の引率教員、生徒は入場券を購入しないと表彰式に参加できません。</t>
        </r>
      </text>
    </comment>
    <comment ref="AA60" authorId="2" shapeId="0" xr:uid="{E530A4E7-AC19-4AF8-A71D-79C82CF34611}">
      <text>
        <r>
          <rPr>
            <b/>
            <sz val="9"/>
            <color indexed="81"/>
            <rFont val="MS P ゴシック"/>
            <family val="3"/>
            <charset val="128"/>
          </rPr>
          <t>指揮者・出演者以外の引率教員、生徒は入場券を購入しないと表彰式に参加できません。</t>
        </r>
      </text>
    </comment>
  </commentList>
</comments>
</file>

<file path=xl/sharedStrings.xml><?xml version="1.0" encoding="utf-8"?>
<sst xmlns="http://schemas.openxmlformats.org/spreadsheetml/2006/main" count="482" uniqueCount="184">
  <si>
    <t>部　門</t>
    <rPh sb="0" eb="1">
      <t>ブ</t>
    </rPh>
    <rPh sb="2" eb="3">
      <t>モン</t>
    </rPh>
    <phoneticPr fontId="2"/>
  </si>
  <si>
    <t>県　名</t>
    <rPh sb="0" eb="1">
      <t>ケン</t>
    </rPh>
    <rPh sb="2" eb="3">
      <t>メイ</t>
    </rPh>
    <phoneticPr fontId="2"/>
  </si>
  <si>
    <t>(ふりがな)</t>
    <phoneticPr fontId="2"/>
  </si>
  <si>
    <t>出演順</t>
    <rPh sb="0" eb="2">
      <t>シュツエン</t>
    </rPh>
    <rPh sb="2" eb="3">
      <t>ジュン</t>
    </rPh>
    <phoneticPr fontId="2"/>
  </si>
  <si>
    <t>曲　名</t>
    <rPh sb="0" eb="1">
      <t>キョク</t>
    </rPh>
    <rPh sb="2" eb="3">
      <t>メイ</t>
    </rPh>
    <phoneticPr fontId="2"/>
  </si>
  <si>
    <t>(spelling)</t>
    <phoneticPr fontId="2"/>
  </si>
  <si>
    <t>(ふりがな)</t>
    <phoneticPr fontId="2"/>
  </si>
  <si>
    <t>(邦文)</t>
    <phoneticPr fontId="2"/>
  </si>
  <si>
    <t>作曲者</t>
    <rPh sb="0" eb="3">
      <t>サッキョクシャ</t>
    </rPh>
    <phoneticPr fontId="2"/>
  </si>
  <si>
    <t>編曲者</t>
    <rPh sb="0" eb="3">
      <t>ヘンキョクシャ</t>
    </rPh>
    <phoneticPr fontId="2"/>
  </si>
  <si>
    <t>使用楽譜
出版社等</t>
    <rPh sb="0" eb="2">
      <t>シヨウ</t>
    </rPh>
    <rPh sb="2" eb="4">
      <t>ガクフ</t>
    </rPh>
    <rPh sb="5" eb="8">
      <t>シュッパンシャ</t>
    </rPh>
    <rPh sb="8" eb="9">
      <t>トウ</t>
    </rPh>
    <phoneticPr fontId="2"/>
  </si>
  <si>
    <t>著作権</t>
    <rPh sb="0" eb="3">
      <t>チョサクケン</t>
    </rPh>
    <phoneticPr fontId="2"/>
  </si>
  <si>
    <t>会場への
交通手段</t>
    <rPh sb="0" eb="2">
      <t>カイジョウ</t>
    </rPh>
    <rPh sb="5" eb="7">
      <t>コウツウ</t>
    </rPh>
    <rPh sb="7" eb="9">
      <t>シュダン</t>
    </rPh>
    <phoneticPr fontId="2"/>
  </si>
  <si>
    <t>電話</t>
    <rPh sb="0" eb="2">
      <t>デンワ</t>
    </rPh>
    <phoneticPr fontId="2"/>
  </si>
  <si>
    <t>Fax</t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</si>
  <si>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</si>
  <si>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</si>
  <si>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名</t>
    <rPh sb="0" eb="1">
      <t>メイ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</si>
  <si>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</si>
  <si>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</si>
  <si>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</si>
  <si>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代表者職･氏名</t>
    <phoneticPr fontId="2"/>
  </si>
  <si>
    <t>・</t>
    <phoneticPr fontId="2"/>
  </si>
  <si>
    <t>[職印]</t>
    <rPh sb="1" eb="3">
      <t>ショクイン</t>
    </rPh>
    <phoneticPr fontId="2"/>
  </si>
  <si>
    <t>（</t>
    <phoneticPr fontId="1"/>
  </si>
  <si>
    <t>）</t>
    <phoneticPr fontId="1"/>
  </si>
  <si>
    <t>出場不可</t>
    <rPh sb="0" eb="2">
      <t>シュツジョウ</t>
    </rPh>
    <rPh sb="2" eb="4">
      <t>フカ</t>
    </rPh>
    <phoneticPr fontId="2"/>
  </si>
  <si>
    <t>氏名</t>
    <rPh sb="0" eb="2">
      <t>シメイ</t>
    </rPh>
    <phoneticPr fontId="2"/>
  </si>
  <si>
    <t>〒</t>
    <phoneticPr fontId="2"/>
  </si>
  <si>
    <t>-</t>
    <phoneticPr fontId="2"/>
  </si>
  <si>
    <t>ふりがな</t>
    <phoneticPr fontId="2"/>
  </si>
  <si>
    <t>団体名</t>
    <rPh sb="0" eb="3">
      <t>ダンタイメイ</t>
    </rPh>
    <phoneticPr fontId="2"/>
  </si>
  <si>
    <t>No.</t>
    <phoneticPr fontId="2"/>
  </si>
  <si>
    <t>参加者氏名</t>
    <rPh sb="0" eb="3">
      <t>サンカシャ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</si>
  <si>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</si>
  <si>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</si>
  <si>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</si>
  <si>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入力必要箇所（色つきのセル）以外には保護がかかっています。印刷範囲設定済みです。A4の用紙を用意し、そのまま印刷してください。</t>
    <phoneticPr fontId="1"/>
  </si>
  <si>
    <t>指揮者</t>
    <rPh sb="0" eb="3">
      <t>シキシャ</t>
    </rPh>
    <phoneticPr fontId="2"/>
  </si>
  <si>
    <t>（　</t>
    <phoneticPr fontId="2"/>
  </si>
  <si>
    <t>自由曲</t>
    <rPh sb="0" eb="3">
      <t>ジユウキョク</t>
    </rPh>
    <phoneticPr fontId="2"/>
  </si>
  <si>
    <t>課題曲</t>
    <rPh sb="0" eb="2">
      <t>カダイ</t>
    </rPh>
    <rPh sb="2" eb="3">
      <t>キョク</t>
    </rPh>
    <phoneticPr fontId="2"/>
  </si>
  <si>
    <t>代表</t>
    <rPh sb="0" eb="2">
      <t>ダイヒョウ</t>
    </rPh>
    <phoneticPr fontId="2"/>
  </si>
  <si>
    <t>群馬県</t>
    <rPh sb="0" eb="2">
      <t>グンマ</t>
    </rPh>
    <rPh sb="2" eb="3">
      <t>ケン</t>
    </rPh>
    <phoneticPr fontId="1"/>
  </si>
  <si>
    <t>山梨県</t>
    <rPh sb="0" eb="2">
      <t>ヤマナシ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</si>
  <si>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</si>
  <si>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新潟県</t>
    <rPh sb="0" eb="3">
      <t>ニイガタケン</t>
    </rPh>
    <phoneticPr fontId="2"/>
  </si>
  <si>
    <t>出場可</t>
    <phoneticPr fontId="2"/>
  </si>
  <si>
    <t>その他</t>
    <rPh sb="2" eb="3">
      <t>タ</t>
    </rPh>
    <phoneticPr fontId="2"/>
  </si>
  <si>
    <t>トラック</t>
    <phoneticPr fontId="2"/>
  </si>
  <si>
    <t>選択リスト↓</t>
    <rPh sb="0" eb="2">
      <t>センタク</t>
    </rPh>
    <phoneticPr fontId="2"/>
  </si>
  <si>
    <t>（選択してください）</t>
    <rPh sb="1" eb="3">
      <t>センタク</t>
    </rPh>
    <phoneticPr fontId="2"/>
  </si>
  <si>
    <t>ピアノ
使用</t>
    <rPh sb="4" eb="6">
      <t>シヨウ</t>
    </rPh>
    <phoneticPr fontId="2"/>
  </si>
  <si>
    <t>上位大会への出場</t>
    <rPh sb="0" eb="2">
      <t>ジョウイ</t>
    </rPh>
    <rPh sb="2" eb="4">
      <t>タイカイ</t>
    </rPh>
    <rPh sb="6" eb="8">
      <t>シュツジョウ</t>
    </rPh>
    <phoneticPr fontId="2"/>
  </si>
  <si>
    <t>楽器の　　
輸送方法</t>
    <rPh sb="0" eb="2">
      <t>ガッキ</t>
    </rPh>
    <rPh sb="6" eb="8">
      <t>ユソウ</t>
    </rPh>
    <rPh sb="8" eb="10">
      <t>ホウホウ</t>
    </rPh>
    <phoneticPr fontId="2"/>
  </si>
  <si>
    <t>※　個人情報については主催事業開催要項内の「西関東吹奏楽連盟主催行事に関わる個人情報について」を参照のこと。</t>
    <rPh sb="2" eb="4">
      <t>コジン</t>
    </rPh>
    <rPh sb="4" eb="6">
      <t>ジョウホウ</t>
    </rPh>
    <rPh sb="11" eb="13">
      <t>シュサイ</t>
    </rPh>
    <rPh sb="13" eb="15">
      <t>ジギョウ</t>
    </rPh>
    <rPh sb="15" eb="17">
      <t>カイサイ</t>
    </rPh>
    <rPh sb="17" eb="19">
      <t>ヨウコウ</t>
    </rPh>
    <rPh sb="19" eb="20">
      <t>ナイ</t>
    </rPh>
    <rPh sb="22" eb="23">
      <t>ニシ</t>
    </rPh>
    <rPh sb="23" eb="25">
      <t>カントウ</t>
    </rPh>
    <rPh sb="25" eb="28">
      <t>スイソウガク</t>
    </rPh>
    <rPh sb="28" eb="30">
      <t>レンメイ</t>
    </rPh>
    <rPh sb="30" eb="32">
      <t>シュサイ</t>
    </rPh>
    <rPh sb="32" eb="34">
      <t>ギョウジ</t>
    </rPh>
    <rPh sb="35" eb="36">
      <t>カカ</t>
    </rPh>
    <rPh sb="38" eb="40">
      <t>コジン</t>
    </rPh>
    <rPh sb="40" eb="42">
      <t>ジョウホウ</t>
    </rPh>
    <rPh sb="48" eb="50">
      <t>サンショウ</t>
    </rPh>
    <phoneticPr fontId="2"/>
  </si>
  <si>
    <t>（邦　文）</t>
    <rPh sb="1" eb="2">
      <t>ホウ</t>
    </rPh>
    <rPh sb="3" eb="4">
      <t>ブン</t>
    </rPh>
    <phoneticPr fontId="2"/>
  </si>
  <si>
    <t>（</t>
    <phoneticPr fontId="2"/>
  </si>
  <si>
    <t>）</t>
    <phoneticPr fontId="2"/>
  </si>
  <si>
    <r>
      <t xml:space="preserve">種別
</t>
    </r>
    <r>
      <rPr>
        <sz val="8"/>
        <rFont val="ＭＳ Ｐゴシック"/>
        <family val="3"/>
        <charset val="128"/>
      </rPr>
      <t>(選択する)</t>
    </r>
    <rPh sb="0" eb="2">
      <t>シュベツ</t>
    </rPh>
    <rPh sb="4" eb="6">
      <t>センタク</t>
    </rPh>
    <phoneticPr fontId="1"/>
  </si>
  <si>
    <t>小</t>
    <rPh sb="0" eb="1">
      <t>ショウ</t>
    </rPh>
    <phoneticPr fontId="2"/>
  </si>
  <si>
    <t>Ｂ</t>
    <phoneticPr fontId="2"/>
  </si>
  <si>
    <t>中Ａ</t>
    <rPh sb="0" eb="1">
      <t>チュウ</t>
    </rPh>
    <phoneticPr fontId="2"/>
  </si>
  <si>
    <t>高Ａ大学</t>
    <rPh sb="0" eb="1">
      <t>コウ</t>
    </rPh>
    <rPh sb="2" eb="4">
      <t>ダイガク</t>
    </rPh>
    <phoneticPr fontId="2"/>
  </si>
  <si>
    <t>（選択してください）</t>
    <rPh sb="1" eb="3">
      <t>センタク</t>
    </rPh>
    <phoneticPr fontId="2"/>
  </si>
  <si>
    <t>補助人数の合計</t>
    <rPh sb="0" eb="2">
      <t>ホジョ</t>
    </rPh>
    <rPh sb="2" eb="4">
      <t>ニンズウ</t>
    </rPh>
    <rPh sb="5" eb="7">
      <t>ゴウケイ</t>
    </rPh>
    <phoneticPr fontId="1"/>
  </si>
  <si>
    <t>演奏者数合計</t>
    <rPh sb="0" eb="2">
      <t>エンソウ</t>
    </rPh>
    <rPh sb="2" eb="3">
      <t>シャ</t>
    </rPh>
    <rPh sb="3" eb="4">
      <t>スウ</t>
    </rPh>
    <rPh sb="4" eb="6">
      <t>ゴウケイ</t>
    </rPh>
    <phoneticPr fontId="1"/>
  </si>
  <si>
    <t>する</t>
    <phoneticPr fontId="2"/>
  </si>
  <si>
    <t>しない</t>
    <phoneticPr fontId="2"/>
  </si>
  <si>
    <r>
      <t>←この色の欄は</t>
    </r>
    <r>
      <rPr>
        <b/>
        <sz val="10"/>
        <color theme="1"/>
        <rFont val="ＭＳ ゴシック"/>
        <family val="3"/>
        <charset val="128"/>
      </rPr>
      <t>未入力</t>
    </r>
    <r>
      <rPr>
        <sz val="10"/>
        <color theme="1"/>
        <rFont val="ＭＳ ゴシック"/>
        <family val="3"/>
        <charset val="128"/>
      </rPr>
      <t>です</t>
    </r>
    <rPh sb="3" eb="4">
      <t>イロ</t>
    </rPh>
    <rPh sb="5" eb="6">
      <t>ラン</t>
    </rPh>
    <rPh sb="7" eb="10">
      <t>ミニュウリョク</t>
    </rPh>
    <phoneticPr fontId="2"/>
  </si>
  <si>
    <r>
      <t>←この色の欄は</t>
    </r>
    <r>
      <rPr>
        <b/>
        <sz val="10"/>
        <color theme="1"/>
        <rFont val="ＭＳ ゴシック"/>
        <family val="3"/>
        <charset val="128"/>
      </rPr>
      <t>エラー(定員オーバー）</t>
    </r>
    <r>
      <rPr>
        <sz val="10"/>
        <color theme="1"/>
        <rFont val="ＭＳ ゴシック"/>
        <family val="3"/>
        <charset val="128"/>
      </rPr>
      <t>です</t>
    </r>
    <rPh sb="3" eb="4">
      <t>イロ</t>
    </rPh>
    <rPh sb="5" eb="6">
      <t>ラン</t>
    </rPh>
    <rPh sb="11" eb="13">
      <t>テイイン</t>
    </rPh>
    <phoneticPr fontId="2"/>
  </si>
  <si>
    <r>
      <t xml:space="preserve">演奏者数
</t>
    </r>
    <r>
      <rPr>
        <sz val="8"/>
        <color indexed="8"/>
        <rFont val="ＭＳ 明朝"/>
        <family val="1"/>
        <charset val="128"/>
      </rPr>
      <t>(指揮以外)</t>
    </r>
    <rPh sb="0" eb="3">
      <t>エンソウシャ</t>
    </rPh>
    <rPh sb="3" eb="4">
      <t>スウ</t>
    </rPh>
    <rPh sb="6" eb="9">
      <t>シキシャ</t>
    </rPh>
    <rPh sb="8" eb="10">
      <t>イガイ</t>
    </rPh>
    <phoneticPr fontId="2"/>
  </si>
  <si>
    <r>
      <t>←この色の欄は</t>
    </r>
    <r>
      <rPr>
        <b/>
        <sz val="10"/>
        <color theme="1"/>
        <rFont val="ＭＳ ゴシック"/>
        <family val="3"/>
        <charset val="128"/>
      </rPr>
      <t>入力不要</t>
    </r>
    <r>
      <rPr>
        <sz val="10"/>
        <color theme="1"/>
        <rFont val="ＭＳ ゴシック"/>
        <family val="3"/>
        <charset val="128"/>
      </rPr>
      <t>です</t>
    </r>
    <rPh sb="3" eb="4">
      <t>イロ</t>
    </rPh>
    <rPh sb="5" eb="6">
      <t>ラン</t>
    </rPh>
    <rPh sb="7" eb="9">
      <t>ニュウリョク</t>
    </rPh>
    <rPh sb="9" eb="11">
      <t>フヨウ</t>
    </rPh>
    <phoneticPr fontId="2"/>
  </si>
  <si>
    <t>エ　著作権が消滅している。</t>
    <phoneticPr fontId="2"/>
  </si>
  <si>
    <r>
      <t>ウ  未出版だが、演奏許諾が得られている。　→</t>
    </r>
    <r>
      <rPr>
        <sz val="11"/>
        <rFont val="ＭＳ Ｐゴシック"/>
        <family val="3"/>
        <charset val="128"/>
      </rPr>
      <t>（必ず許諾書のコピーを添付すること）</t>
    </r>
    <rPh sb="24" eb="25">
      <t>カナラ</t>
    </rPh>
    <phoneticPr fontId="2"/>
  </si>
  <si>
    <t xml:space="preserve">ア  出版されている楽譜である。  </t>
    <rPh sb="3" eb="5">
      <t>シュッパン</t>
    </rPh>
    <rPh sb="10" eb="12">
      <t>ガクフ</t>
    </rPh>
    <phoneticPr fontId="2"/>
  </si>
  <si>
    <t>令和 元</t>
    <rPh sb="0" eb="2">
      <t>レイワ</t>
    </rPh>
    <rPh sb="3" eb="4">
      <t>モト</t>
    </rPh>
    <phoneticPr fontId="2"/>
  </si>
  <si>
    <t>イ  レンタル作品で、日本国内での演奏許諾が得られている。  　　　　　　　　　　　 
 →（必ず許諾書のコピーを添付すること）</t>
    <rPh sb="47" eb="48">
      <t>カナラ</t>
    </rPh>
    <rPh sb="49" eb="52">
      <t>キョダクショ</t>
    </rPh>
    <rPh sb="57" eb="59">
      <t>テンプ</t>
    </rPh>
    <phoneticPr fontId="2"/>
  </si>
  <si>
    <t>小学生</t>
    <rPh sb="0" eb="3">
      <t>ショウガクセイ</t>
    </rPh>
    <phoneticPr fontId="2"/>
  </si>
  <si>
    <t>上記のとおり申し込みます。</t>
    <phoneticPr fontId="2"/>
  </si>
  <si>
    <t>録画･録音
動画配信</t>
    <rPh sb="0" eb="2">
      <t>ロクガ</t>
    </rPh>
    <rPh sb="3" eb="5">
      <t>ロクオン</t>
    </rPh>
    <rPh sb="6" eb="8">
      <t>ドウガ</t>
    </rPh>
    <rPh sb="8" eb="10">
      <t>ハイシン</t>
    </rPh>
    <phoneticPr fontId="2"/>
  </si>
  <si>
    <t>録音・録画のみ認める</t>
    <rPh sb="0" eb="2">
      <t>ロクオン</t>
    </rPh>
    <rPh sb="3" eb="5">
      <t>ロクガ</t>
    </rPh>
    <rPh sb="7" eb="8">
      <t>ミト</t>
    </rPh>
    <phoneticPr fontId="2"/>
  </si>
  <si>
    <t>（選択してください）</t>
    <rPh sb="1" eb="3">
      <t>センタク</t>
    </rPh>
    <phoneticPr fontId="2"/>
  </si>
  <si>
    <t>未出版</t>
    <rPh sb="0" eb="1">
      <t>ミ</t>
    </rPh>
    <rPh sb="1" eb="3">
      <t>シュッパン</t>
    </rPh>
    <phoneticPr fontId="2"/>
  </si>
  <si>
    <t>ウインズスコア</t>
    <phoneticPr fontId="2"/>
  </si>
  <si>
    <t>カール・フィッシャー</t>
    <phoneticPr fontId="2"/>
  </si>
  <si>
    <t>東京ハッスルコピー</t>
    <rPh sb="0" eb="2">
      <t>トウキョウ</t>
    </rPh>
    <phoneticPr fontId="2"/>
  </si>
  <si>
    <t>フォスターミュージック</t>
    <phoneticPr fontId="2"/>
  </si>
  <si>
    <t>カワイ出版</t>
    <rPh sb="3" eb="5">
      <t>シュッパン</t>
    </rPh>
    <phoneticPr fontId="2"/>
  </si>
  <si>
    <t>ウインドギャラリー</t>
    <phoneticPr fontId="2"/>
  </si>
  <si>
    <t>アコード出版</t>
    <rPh sb="4" eb="6">
      <t>シュッパン</t>
    </rPh>
    <phoneticPr fontId="2"/>
  </si>
  <si>
    <t>アトリエ・エム</t>
    <phoneticPr fontId="2"/>
  </si>
  <si>
    <t>ANGLO music</t>
    <phoneticPr fontId="2"/>
  </si>
  <si>
    <t>ヤマハミュージックメディア</t>
    <phoneticPr fontId="2"/>
  </si>
  <si>
    <t>ロケットミュージック</t>
    <phoneticPr fontId="2"/>
  </si>
  <si>
    <t>Brain</t>
    <phoneticPr fontId="2"/>
  </si>
  <si>
    <t>BAND POWER</t>
    <phoneticPr fontId="2"/>
  </si>
  <si>
    <t>BELWIN MILLS PUBLISHING CORP.</t>
    <phoneticPr fontId="2"/>
  </si>
  <si>
    <t>CAFUA</t>
    <phoneticPr fontId="2"/>
  </si>
  <si>
    <t>C.L.Barnhouse</t>
    <phoneticPr fontId="2"/>
  </si>
  <si>
    <t>Claude T.Smith Publications</t>
    <phoneticPr fontId="2"/>
  </si>
  <si>
    <t>Boosey &amp; Hawkes</t>
    <phoneticPr fontId="2"/>
  </si>
  <si>
    <t>De Haske</t>
    <phoneticPr fontId="2"/>
  </si>
  <si>
    <t>Hoshina Music Office</t>
    <phoneticPr fontId="2"/>
  </si>
  <si>
    <t>Iber Musica</t>
    <phoneticPr fontId="2"/>
  </si>
  <si>
    <t>Hal Leonard</t>
    <phoneticPr fontId="2"/>
  </si>
  <si>
    <t>mitoropa</t>
    <phoneticPr fontId="2"/>
  </si>
  <si>
    <t>TRN music</t>
    <phoneticPr fontId="2"/>
  </si>
  <si>
    <t>スペースコーポレーション</t>
    <phoneticPr fontId="2"/>
  </si>
  <si>
    <t>音楽之友社</t>
    <rPh sb="0" eb="2">
      <t>オンガク</t>
    </rPh>
    <rPh sb="2" eb="3">
      <t>ノ</t>
    </rPh>
    <rPh sb="3" eb="4">
      <t>トモ</t>
    </rPh>
    <rPh sb="4" eb="5">
      <t>シャ</t>
    </rPh>
    <phoneticPr fontId="2"/>
  </si>
  <si>
    <t>Beriato Music</t>
    <phoneticPr fontId="2"/>
  </si>
  <si>
    <t>ティーダ出版</t>
    <rPh sb="4" eb="6">
      <t>シュッパン</t>
    </rPh>
    <phoneticPr fontId="2"/>
  </si>
  <si>
    <t>Southern Music</t>
    <phoneticPr fontId="2"/>
  </si>
  <si>
    <t>C.Alan Publications</t>
    <phoneticPr fontId="2"/>
  </si>
  <si>
    <t>Mythen Hollanda</t>
    <phoneticPr fontId="2"/>
  </si>
  <si>
    <t>Studio Music</t>
    <phoneticPr fontId="2"/>
  </si>
  <si>
    <t>Wingert-Jones Publications</t>
    <phoneticPr fontId="2"/>
  </si>
  <si>
    <t>その他</t>
    <rPh sb="2" eb="3">
      <t>タ</t>
    </rPh>
    <phoneticPr fontId="2"/>
  </si>
  <si>
    <t>オクト出版社</t>
    <rPh sb="3" eb="5">
      <t>シュッパン</t>
    </rPh>
    <rPh sb="5" eb="6">
      <t>シャ</t>
    </rPh>
    <phoneticPr fontId="2"/>
  </si>
  <si>
    <t>ﾒｰﾙ
ｱﾄﾞﾚｽ</t>
    <phoneticPr fontId="2"/>
  </si>
  <si>
    <t>勤務先</t>
    <rPh sb="0" eb="3">
      <t>キンムサキ</t>
    </rPh>
    <phoneticPr fontId="2"/>
  </si>
  <si>
    <t>演奏者</t>
    <rPh sb="0" eb="3">
      <t>エンソウシャ</t>
    </rPh>
    <phoneticPr fontId="2"/>
  </si>
  <si>
    <t>指揮者</t>
    <rPh sb="0" eb="3">
      <t>シキシャ</t>
    </rPh>
    <phoneticPr fontId="1"/>
  </si>
  <si>
    <t>　　　　　　　　　　　　　　　　　　　　　　　　　　　</t>
    <phoneticPr fontId="2"/>
  </si>
  <si>
    <t>　　　　　　　　　　　　　　　　　　　　　　　　　　　　</t>
    <phoneticPr fontId="2"/>
  </si>
  <si>
    <t>中学生Ａ</t>
    <rPh sb="0" eb="3">
      <t>チュウガクセイ</t>
    </rPh>
    <phoneticPr fontId="1"/>
  </si>
  <si>
    <t>中学生Ｂ</t>
    <rPh sb="0" eb="3">
      <t>チュウガクセイ</t>
    </rPh>
    <phoneticPr fontId="2"/>
  </si>
  <si>
    <t>＊会場内および周辺へのバス等の駐車については、会場により制限が異なります。要項を熟読の上、団体ごとに責任をもって対応してください。</t>
    <rPh sb="13" eb="14">
      <t>ナド</t>
    </rPh>
    <rPh sb="15" eb="17">
      <t>チュウシャ</t>
    </rPh>
    <rPh sb="23" eb="25">
      <t>カイジョウ</t>
    </rPh>
    <rPh sb="28" eb="30">
      <t>セイゲン</t>
    </rPh>
    <rPh sb="31" eb="32">
      <t>コト</t>
    </rPh>
    <rPh sb="37" eb="39">
      <t>ヨウコウ</t>
    </rPh>
    <rPh sb="40" eb="42">
      <t>ジュクドク</t>
    </rPh>
    <rPh sb="43" eb="44">
      <t>ウエ</t>
    </rPh>
    <rPh sb="45" eb="47">
      <t>ダンタイ</t>
    </rPh>
    <rPh sb="50" eb="52">
      <t>セキニン</t>
    </rPh>
    <rPh sb="56" eb="58">
      <t>タイオウ</t>
    </rPh>
    <phoneticPr fontId="2"/>
  </si>
  <si>
    <t>公共交通機関</t>
    <rPh sb="0" eb="2">
      <t>コウキョウ</t>
    </rPh>
    <rPh sb="2" eb="4">
      <t>コウツウ</t>
    </rPh>
    <rPh sb="4" eb="6">
      <t>キカン</t>
    </rPh>
    <phoneticPr fontId="2"/>
  </si>
  <si>
    <t>観光バス・貸切バス</t>
    <rPh sb="0" eb="2">
      <t>カンコウ</t>
    </rPh>
    <rPh sb="5" eb="7">
      <t>カシキリ</t>
    </rPh>
    <phoneticPr fontId="2"/>
  </si>
  <si>
    <t>＊楽器の搬出入については、会場により制限が異なりますので、要項を熟読の上、団体ごとに責任をもって対応してください。</t>
    <rPh sb="4" eb="7">
      <t>ハンシュツニュウ</t>
    </rPh>
    <rPh sb="29" eb="31">
      <t>ヨウコウ</t>
    </rPh>
    <phoneticPr fontId="2"/>
  </si>
  <si>
    <t>楽器運搬補助員</t>
    <phoneticPr fontId="2"/>
  </si>
  <si>
    <t>楽器運搬補助員</t>
    <rPh sb="0" eb="2">
      <t>ガッキ</t>
    </rPh>
    <rPh sb="2" eb="4">
      <t>ウンパン</t>
    </rPh>
    <rPh sb="4" eb="6">
      <t>ホジョ</t>
    </rPh>
    <rPh sb="6" eb="7">
      <t>イン</t>
    </rPh>
    <phoneticPr fontId="2"/>
  </si>
  <si>
    <t>①前半券</t>
    <rPh sb="1" eb="3">
      <t>ゼンハン</t>
    </rPh>
    <rPh sb="3" eb="4">
      <t>ケン</t>
    </rPh>
    <phoneticPr fontId="2"/>
  </si>
  <si>
    <t>②後半券</t>
    <rPh sb="1" eb="3">
      <t>コウハン</t>
    </rPh>
    <rPh sb="3" eb="4">
      <t>ケン</t>
    </rPh>
    <phoneticPr fontId="2"/>
  </si>
  <si>
    <t>(入場券がないと表彰式に参加できません)</t>
    <rPh sb="1" eb="4">
      <t>ニュウジョウケン</t>
    </rPh>
    <rPh sb="8" eb="11">
      <t>ヒョウショウシキ</t>
    </rPh>
    <rPh sb="12" eb="14">
      <t>サンカ</t>
    </rPh>
    <phoneticPr fontId="2"/>
  </si>
  <si>
    <r>
      <t xml:space="preserve">・・・・・・【 </t>
    </r>
    <r>
      <rPr>
        <b/>
        <sz val="10"/>
        <color rgb="FFFF0000"/>
        <rFont val="ＭＳ Ｐゴシック"/>
        <family val="3"/>
        <charset val="128"/>
      </rPr>
      <t>注意</t>
    </r>
    <r>
      <rPr>
        <b/>
        <sz val="10"/>
        <rFont val="ＭＳ Ｐゴシック"/>
        <family val="3"/>
        <charset val="128"/>
      </rPr>
      <t xml:space="preserve"> 】・・・・・・
「演奏者数」、及び
「楽器運搬補助員数」は、
</t>
    </r>
    <r>
      <rPr>
        <b/>
        <sz val="10"/>
        <color rgb="FF0033CC"/>
        <rFont val="ＭＳ Ｐゴシック"/>
        <family val="3"/>
        <charset val="128"/>
      </rPr>
      <t>【大会参加者名簿シート】
の入力数を反映して自動
表示</t>
    </r>
    <r>
      <rPr>
        <b/>
        <sz val="10"/>
        <rFont val="ＭＳ Ｐゴシック"/>
        <family val="3"/>
        <charset val="128"/>
      </rPr>
      <t xml:space="preserve">されます。
</t>
    </r>
    <r>
      <rPr>
        <b/>
        <sz val="10"/>
        <color rgb="FF0033CC"/>
        <rFont val="ＭＳ Ｐゴシック"/>
        <family val="3"/>
        <charset val="128"/>
      </rPr>
      <t>定員を超えた場合</t>
    </r>
    <r>
      <rPr>
        <b/>
        <sz val="10"/>
        <rFont val="ＭＳ Ｐゴシック"/>
        <family val="3"/>
        <charset val="128"/>
      </rPr>
      <t xml:space="preserve">、
</t>
    </r>
    <r>
      <rPr>
        <b/>
        <sz val="10"/>
        <color rgb="FFFF0000"/>
        <rFont val="ＭＳ Ｐゴシック"/>
        <family val="3"/>
        <charset val="128"/>
      </rPr>
      <t>赤色でエラー表示</t>
    </r>
    <r>
      <rPr>
        <b/>
        <sz val="10"/>
        <rFont val="ＭＳ Ｐゴシック"/>
        <family val="3"/>
        <charset val="128"/>
      </rPr>
      <t>されます。
その際は参加者名簿
シートを見直してください。</t>
    </r>
    <rPh sb="21" eb="23">
      <t>エンソウ</t>
    </rPh>
    <rPh sb="23" eb="24">
      <t>シャ</t>
    </rPh>
    <rPh sb="24" eb="25">
      <t>スウ</t>
    </rPh>
    <rPh sb="27" eb="28">
      <t>オヨ</t>
    </rPh>
    <rPh sb="31" eb="33">
      <t>ガッキ</t>
    </rPh>
    <rPh sb="33" eb="35">
      <t>ウンパン</t>
    </rPh>
    <rPh sb="35" eb="38">
      <t>ホジョイン</t>
    </rPh>
    <rPh sb="38" eb="39">
      <t>スウ</t>
    </rPh>
    <rPh sb="44" eb="46">
      <t>タイカイ</t>
    </rPh>
    <rPh sb="46" eb="49">
      <t>サンカシャ</t>
    </rPh>
    <rPh sb="49" eb="51">
      <t>メイボ</t>
    </rPh>
    <rPh sb="57" eb="59">
      <t>ニュウリョク</t>
    </rPh>
    <rPh sb="59" eb="60">
      <t>スウ</t>
    </rPh>
    <rPh sb="61" eb="63">
      <t>ハンエイ</t>
    </rPh>
    <rPh sb="65" eb="67">
      <t>ジドウ</t>
    </rPh>
    <rPh sb="68" eb="70">
      <t>ヒョウジ</t>
    </rPh>
    <rPh sb="76" eb="78">
      <t>テイイン</t>
    </rPh>
    <rPh sb="79" eb="80">
      <t>コ</t>
    </rPh>
    <rPh sb="82" eb="84">
      <t>バアイ</t>
    </rPh>
    <rPh sb="86" eb="88">
      <t>アカイロ</t>
    </rPh>
    <rPh sb="92" eb="94">
      <t>ヒョウジ</t>
    </rPh>
    <rPh sb="102" eb="103">
      <t>サイ</t>
    </rPh>
    <rPh sb="104" eb="107">
      <t>サンカシャ</t>
    </rPh>
    <rPh sb="107" eb="109">
      <t>メイボ</t>
    </rPh>
    <rPh sb="114" eb="116">
      <t>ミナオ</t>
    </rPh>
    <phoneticPr fontId="2"/>
  </si>
  <si>
    <t>出演順</t>
    <rPh sb="0" eb="3">
      <t>シュツエンジュン</t>
    </rPh>
    <phoneticPr fontId="2"/>
  </si>
  <si>
    <t>保護者・一般</t>
    <rPh sb="0" eb="3">
      <t>ホゴシャ</t>
    </rPh>
    <rPh sb="4" eb="6">
      <t>イッパン</t>
    </rPh>
    <phoneticPr fontId="2"/>
  </si>
  <si>
    <t>引率(経路に入らない)</t>
    <rPh sb="0" eb="2">
      <t>インソツ</t>
    </rPh>
    <rPh sb="3" eb="5">
      <t>ケイロ</t>
    </rPh>
    <rPh sb="6" eb="7">
      <t>ハイ</t>
    </rPh>
    <phoneticPr fontId="2"/>
  </si>
  <si>
    <t>引率(経路に入る)</t>
    <rPh sb="0" eb="2">
      <t>インソツ</t>
    </rPh>
    <rPh sb="3" eb="5">
      <t>ケイロ</t>
    </rPh>
    <rPh sb="6" eb="7">
      <t>ハイ</t>
    </rPh>
    <phoneticPr fontId="2"/>
  </si>
  <si>
    <t>録音・録画・動画配信すべて認める</t>
    <rPh sb="0" eb="2">
      <t>ロクオン</t>
    </rPh>
    <rPh sb="3" eb="5">
      <t>ロクガ</t>
    </rPh>
    <rPh sb="6" eb="8">
      <t>ドウガ</t>
    </rPh>
    <rPh sb="8" eb="10">
      <t>ハイシン</t>
    </rPh>
    <rPh sb="13" eb="14">
      <t>ミト</t>
    </rPh>
    <phoneticPr fontId="2"/>
  </si>
  <si>
    <t>音声のみの配信なら認める</t>
    <rPh sb="0" eb="2">
      <t>オンセイ</t>
    </rPh>
    <rPh sb="5" eb="7">
      <t>ハイシン</t>
    </rPh>
    <rPh sb="9" eb="10">
      <t>ミト</t>
    </rPh>
    <phoneticPr fontId="2"/>
  </si>
  <si>
    <t>録音・録画・動画配信すべて認めない</t>
    <rPh sb="0" eb="2">
      <t>ロクオン</t>
    </rPh>
    <rPh sb="3" eb="5">
      <t>ロクガ</t>
    </rPh>
    <rPh sb="6" eb="8">
      <t>ドウガ</t>
    </rPh>
    <rPh sb="8" eb="10">
      <t>ハイシン</t>
    </rPh>
    <rPh sb="13" eb="14">
      <t>ミト</t>
    </rPh>
    <phoneticPr fontId="2"/>
  </si>
  <si>
    <t>個人が特定できない映像(引き)なら認める</t>
    <rPh sb="0" eb="2">
      <t>コジン</t>
    </rPh>
    <rPh sb="3" eb="5">
      <t>トクテイ</t>
    </rPh>
    <rPh sb="9" eb="11">
      <t>エイゾウ</t>
    </rPh>
    <rPh sb="12" eb="13">
      <t>ヒ</t>
    </rPh>
    <rPh sb="17" eb="18">
      <t>ミト</t>
    </rPh>
    <phoneticPr fontId="2"/>
  </si>
  <si>
    <t>所属校</t>
    <rPh sb="0" eb="2">
      <t>ショゾク</t>
    </rPh>
    <rPh sb="2" eb="3">
      <t>コウ</t>
    </rPh>
    <phoneticPr fontId="1"/>
  </si>
  <si>
    <t>※　今大会当日に関わる演奏者、指揮者、楽器運搬補助員、引率者の氏名を記入すること。</t>
    <rPh sb="2" eb="5">
      <t>コンタイカイ</t>
    </rPh>
    <rPh sb="5" eb="7">
      <t>トウジツ</t>
    </rPh>
    <rPh sb="8" eb="9">
      <t>カカ</t>
    </rPh>
    <rPh sb="11" eb="14">
      <t>エンソウシャ</t>
    </rPh>
    <rPh sb="15" eb="18">
      <t>シキシャ</t>
    </rPh>
    <rPh sb="19" eb="21">
      <t>ガッキ</t>
    </rPh>
    <rPh sb="21" eb="23">
      <t>ウンパン</t>
    </rPh>
    <rPh sb="23" eb="26">
      <t>ホジョイン</t>
    </rPh>
    <rPh sb="27" eb="30">
      <t>インソツシャ</t>
    </rPh>
    <rPh sb="31" eb="32">
      <t>シ</t>
    </rPh>
    <rPh sb="32" eb="33">
      <t>メイ</t>
    </rPh>
    <rPh sb="34" eb="36">
      <t>キニュウ</t>
    </rPh>
    <phoneticPr fontId="2"/>
  </si>
  <si>
    <r>
      <rPr>
        <sz val="10"/>
        <rFont val="ＭＳ Ｐゴシック"/>
        <family val="3"/>
        <charset val="128"/>
      </rPr>
      <t>※　</t>
    </r>
    <r>
      <rPr>
        <b/>
        <sz val="10"/>
        <color rgb="FFFF0000"/>
        <rFont val="ＭＳ Ｐゴシック"/>
        <family val="3"/>
        <charset val="128"/>
      </rPr>
      <t>演奏者、楽器運搬補助員の児童生徒</t>
    </r>
    <r>
      <rPr>
        <sz val="10"/>
        <rFont val="ＭＳ Ｐゴシック"/>
        <family val="3"/>
        <charset val="128"/>
      </rPr>
      <t>については</t>
    </r>
    <r>
      <rPr>
        <b/>
        <sz val="10"/>
        <color rgb="FFFF0000"/>
        <rFont val="ＭＳ Ｐゴシック"/>
        <family val="3"/>
        <charset val="128"/>
      </rPr>
      <t>所属校を入力</t>
    </r>
    <r>
      <rPr>
        <sz val="10"/>
        <rFont val="ＭＳ Ｐゴシック"/>
        <family val="3"/>
        <charset val="128"/>
      </rPr>
      <t>すること。</t>
    </r>
    <rPh sb="2" eb="5">
      <t>エンソウシャ</t>
    </rPh>
    <rPh sb="6" eb="8">
      <t>ガッキ</t>
    </rPh>
    <rPh sb="8" eb="10">
      <t>ウンパン</t>
    </rPh>
    <rPh sb="10" eb="13">
      <t>ホジョイン</t>
    </rPh>
    <rPh sb="14" eb="16">
      <t>ジドウ</t>
    </rPh>
    <rPh sb="16" eb="18">
      <t>セイト</t>
    </rPh>
    <rPh sb="23" eb="25">
      <t>ショゾク</t>
    </rPh>
    <rPh sb="25" eb="26">
      <t>コウ</t>
    </rPh>
    <rPh sb="27" eb="29">
      <t>ニュウリョク</t>
    </rPh>
    <phoneticPr fontId="2"/>
  </si>
  <si>
    <r>
      <t>※　生年は</t>
    </r>
    <r>
      <rPr>
        <b/>
        <sz val="10"/>
        <rFont val="ＭＳ Ｐゴシック"/>
        <family val="3"/>
        <charset val="128"/>
      </rPr>
      <t>西暦</t>
    </r>
    <r>
      <rPr>
        <sz val="10"/>
        <rFont val="ＭＳ Ｐゴシック"/>
        <family val="3"/>
        <charset val="128"/>
      </rPr>
      <t>で記入すること。　記入例：2000/1/1</t>
    </r>
    <rPh sb="2" eb="3">
      <t>ウ</t>
    </rPh>
    <rPh sb="3" eb="4">
      <t>ネン</t>
    </rPh>
    <rPh sb="5" eb="7">
      <t>セイレキ</t>
    </rPh>
    <rPh sb="8" eb="10">
      <t>キニュウ</t>
    </rPh>
    <rPh sb="16" eb="18">
      <t>キニュウ</t>
    </rPh>
    <rPh sb="18" eb="19">
      <t>レイ</t>
    </rPh>
    <phoneticPr fontId="2"/>
  </si>
  <si>
    <r>
      <t xml:space="preserve">申込責任者
所在地
</t>
    </r>
    <r>
      <rPr>
        <sz val="8"/>
        <color indexed="8"/>
        <rFont val="ＭＳ 明朝"/>
        <family val="1"/>
        <charset val="128"/>
      </rPr>
      <t>(文書送付先)</t>
    </r>
    <rPh sb="0" eb="2">
      <t>モウシコ</t>
    </rPh>
    <rPh sb="2" eb="5">
      <t>セキニンシャ</t>
    </rPh>
    <rPh sb="6" eb="9">
      <t>ショザイチ</t>
    </rPh>
    <rPh sb="11" eb="13">
      <t>ブンショ</t>
    </rPh>
    <rPh sb="13" eb="15">
      <t>ソウフ</t>
    </rPh>
    <rPh sb="15" eb="16">
      <t>サキ</t>
    </rPh>
    <phoneticPr fontId="2"/>
  </si>
  <si>
    <t>申込責任者
情報</t>
    <rPh sb="0" eb="2">
      <t>モウシコミ</t>
    </rPh>
    <rPh sb="2" eb="5">
      <t>セキニンシャ</t>
    </rPh>
    <rPh sb="6" eb="8">
      <t>ジョウホウ</t>
    </rPh>
    <phoneticPr fontId="2"/>
  </si>
  <si>
    <r>
      <t>※　種別とは、</t>
    </r>
    <r>
      <rPr>
        <b/>
        <sz val="10"/>
        <rFont val="ＭＳ Ｐゴシック"/>
        <family val="3"/>
        <charset val="128"/>
      </rPr>
      <t>演奏者・指揮者・楽器運搬補助員・引率（誘導経路に入る）・引率（誘導経路に入らない）</t>
    </r>
    <r>
      <rPr>
        <sz val="10"/>
        <rFont val="ＭＳ Ｐゴシック"/>
        <family val="3"/>
        <charset val="128"/>
      </rPr>
      <t>を指す。</t>
    </r>
    <rPh sb="2" eb="4">
      <t>シュベツ</t>
    </rPh>
    <rPh sb="7" eb="10">
      <t>エンソウシャ</t>
    </rPh>
    <rPh sb="11" eb="14">
      <t>シキシャ</t>
    </rPh>
    <rPh sb="15" eb="17">
      <t>ガッキ</t>
    </rPh>
    <rPh sb="17" eb="19">
      <t>ウンパン</t>
    </rPh>
    <rPh sb="19" eb="22">
      <t>ホジョイン</t>
    </rPh>
    <rPh sb="23" eb="25">
      <t>インソツ</t>
    </rPh>
    <rPh sb="26" eb="28">
      <t>ユウドウ</t>
    </rPh>
    <rPh sb="28" eb="30">
      <t>ケイロ</t>
    </rPh>
    <rPh sb="31" eb="32">
      <t>ハイ</t>
    </rPh>
    <rPh sb="35" eb="37">
      <t>インソツ</t>
    </rPh>
    <rPh sb="38" eb="40">
      <t>ユウドウ</t>
    </rPh>
    <rPh sb="40" eb="42">
      <t>ケイロ</t>
    </rPh>
    <rPh sb="43" eb="44">
      <t>ハイ</t>
    </rPh>
    <rPh sb="49" eb="50">
      <t>サ</t>
    </rPh>
    <phoneticPr fontId="2"/>
  </si>
  <si>
    <r>
      <t>※　楽器運搬補助員数については、全部門共通で</t>
    </r>
    <r>
      <rPr>
        <b/>
        <sz val="10"/>
        <color rgb="FFFF0000"/>
        <rFont val="ＭＳ Ｐゴシック"/>
        <family val="3"/>
        <charset val="128"/>
      </rPr>
      <t>20名以内</t>
    </r>
    <r>
      <rPr>
        <sz val="10"/>
        <rFont val="ＭＳ Ｐゴシック"/>
        <family val="3"/>
        <charset val="128"/>
      </rPr>
      <t>とする。（</t>
    </r>
    <r>
      <rPr>
        <b/>
        <sz val="10"/>
        <color rgb="FFFF0000"/>
        <rFont val="ＭＳ Ｐゴシック"/>
        <family val="3"/>
        <charset val="128"/>
      </rPr>
      <t>楽器運搬補助員には誘導経路に入る引率者、指導者、関係者等も含まれます</t>
    </r>
    <r>
      <rPr>
        <sz val="10"/>
        <rFont val="ＭＳ Ｐゴシック"/>
        <family val="3"/>
        <charset val="128"/>
      </rPr>
      <t>)</t>
    </r>
    <rPh sb="2" eb="4">
      <t>ガッキ</t>
    </rPh>
    <rPh sb="4" eb="6">
      <t>ウンパン</t>
    </rPh>
    <rPh sb="6" eb="9">
      <t>ホジョイン</t>
    </rPh>
    <rPh sb="9" eb="10">
      <t>スウ</t>
    </rPh>
    <rPh sb="16" eb="19">
      <t>ゼンブモン</t>
    </rPh>
    <rPh sb="19" eb="21">
      <t>キョウツウ</t>
    </rPh>
    <rPh sb="24" eb="25">
      <t>メイ</t>
    </rPh>
    <rPh sb="25" eb="27">
      <t>イナイ</t>
    </rPh>
    <rPh sb="32" eb="34">
      <t>ガッキ</t>
    </rPh>
    <rPh sb="34" eb="36">
      <t>ウンパン</t>
    </rPh>
    <rPh sb="36" eb="39">
      <t>ホジョイン</t>
    </rPh>
    <rPh sb="41" eb="43">
      <t>ユウドウ</t>
    </rPh>
    <rPh sb="43" eb="45">
      <t>ケイロ</t>
    </rPh>
    <rPh sb="46" eb="47">
      <t>ハイ</t>
    </rPh>
    <rPh sb="48" eb="51">
      <t>インソツシャ</t>
    </rPh>
    <rPh sb="52" eb="55">
      <t>シドウシャ</t>
    </rPh>
    <rPh sb="56" eb="59">
      <t>カンケイシャ</t>
    </rPh>
    <rPh sb="59" eb="60">
      <t>トウ</t>
    </rPh>
    <rPh sb="61" eb="62">
      <t>フク</t>
    </rPh>
    <phoneticPr fontId="2"/>
  </si>
  <si>
    <t>※　演奏者数と楽器運搬補助員数は「申込書シート」に反映されます。エラー（赤表示）は定員オーバーです。</t>
    <rPh sb="2" eb="4">
      <t>エンソウ</t>
    </rPh>
    <rPh sb="4" eb="5">
      <t>シャ</t>
    </rPh>
    <rPh sb="5" eb="6">
      <t>スウ</t>
    </rPh>
    <rPh sb="7" eb="9">
      <t>ガッキ</t>
    </rPh>
    <rPh sb="9" eb="11">
      <t>ウンパン</t>
    </rPh>
    <rPh sb="11" eb="14">
      <t>ホジョイン</t>
    </rPh>
    <rPh sb="14" eb="15">
      <t>スウ</t>
    </rPh>
    <rPh sb="17" eb="20">
      <t>モウシコミショ</t>
    </rPh>
    <rPh sb="25" eb="27">
      <t>ハンエイ</t>
    </rPh>
    <rPh sb="36" eb="37">
      <t>アカ</t>
    </rPh>
    <rPh sb="37" eb="39">
      <t>ヒョウジ</t>
    </rPh>
    <rPh sb="41" eb="43">
      <t>テイイン</t>
    </rPh>
    <phoneticPr fontId="2"/>
  </si>
  <si>
    <t>③プログラム</t>
    <phoneticPr fontId="2"/>
  </si>
  <si>
    <t>高等学校Ｂ</t>
    <rPh sb="0" eb="2">
      <t>コウトウ</t>
    </rPh>
    <rPh sb="2" eb="4">
      <t>ガッコウ</t>
    </rPh>
    <phoneticPr fontId="2"/>
  </si>
  <si>
    <t>出演しない生徒</t>
    <rPh sb="0" eb="2">
      <t>シュツエン</t>
    </rPh>
    <rPh sb="5" eb="7">
      <t>セイト</t>
    </rPh>
    <phoneticPr fontId="2"/>
  </si>
  <si>
    <t>申込責任者
所属校</t>
    <rPh sb="0" eb="2">
      <t>モウシコミ</t>
    </rPh>
    <rPh sb="2" eb="5">
      <t>セキニンシャ</t>
    </rPh>
    <rPh sb="6" eb="8">
      <t>ショゾク</t>
    </rPh>
    <rPh sb="8" eb="9">
      <t>コウ</t>
    </rPh>
    <phoneticPr fontId="2"/>
  </si>
  <si>
    <r>
      <t xml:space="preserve">団体名
</t>
    </r>
    <r>
      <rPr>
        <sz val="6"/>
        <color rgb="FF000000"/>
        <rFont val="ＭＳ 明朝"/>
        <family val="1"/>
        <charset val="128"/>
      </rPr>
      <t>（プログラム名称）</t>
    </r>
    <rPh sb="0" eb="2">
      <t>ダンタイ</t>
    </rPh>
    <rPh sb="2" eb="3">
      <t>メイ</t>
    </rPh>
    <rPh sb="10" eb="12">
      <t>メイショウ</t>
    </rPh>
    <phoneticPr fontId="2"/>
  </si>
  <si>
    <t>記入者情報</t>
    <rPh sb="0" eb="3">
      <t>キニュウシャ</t>
    </rPh>
    <rPh sb="3" eb="5">
      <t>ジョウホウ</t>
    </rPh>
    <phoneticPr fontId="2"/>
  </si>
  <si>
    <t>記入者
学校所在地</t>
    <rPh sb="0" eb="3">
      <t>キニュウシャ</t>
    </rPh>
    <rPh sb="4" eb="6">
      <t>ガッコウ</t>
    </rPh>
    <rPh sb="6" eb="9">
      <t>ショザイチ</t>
    </rPh>
    <phoneticPr fontId="2"/>
  </si>
  <si>
    <t>記入者学校名</t>
    <rPh sb="0" eb="3">
      <t>キニュウシャ</t>
    </rPh>
    <rPh sb="3" eb="6">
      <t>ガッコウメイ</t>
    </rPh>
    <phoneticPr fontId="2"/>
  </si>
  <si>
    <t>←この色の欄のみ入力してください（他の欄は編集できません）</t>
    <rPh sb="3" eb="4">
      <t>イロ</t>
    </rPh>
    <rPh sb="5" eb="6">
      <t>ラン</t>
    </rPh>
    <rPh sb="8" eb="10">
      <t>ニュウリョク</t>
    </rPh>
    <rPh sb="17" eb="18">
      <t>タ</t>
    </rPh>
    <rPh sb="19" eb="20">
      <t>ラン</t>
    </rPh>
    <rPh sb="21" eb="23">
      <t>ヘンシュウ</t>
    </rPh>
    <phoneticPr fontId="2"/>
  </si>
  <si>
    <t>記入者所属校</t>
    <rPh sb="0" eb="2">
      <t>キニュウ</t>
    </rPh>
    <rPh sb="3" eb="5">
      <t>ショゾク</t>
    </rPh>
    <rPh sb="5" eb="6">
      <t>コウ</t>
    </rPh>
    <phoneticPr fontId="2"/>
  </si>
  <si>
    <r>
      <t xml:space="preserve">事前入場券
事前プログラム
希望数
</t>
    </r>
    <r>
      <rPr>
        <sz val="10"/>
        <color rgb="FFFF0000"/>
        <rFont val="ＭＳ 明朝"/>
        <family val="1"/>
        <charset val="128"/>
      </rPr>
      <t>各校で集約した
合計数を入力すること</t>
    </r>
    <rPh sb="0" eb="2">
      <t>ジゼン</t>
    </rPh>
    <rPh sb="2" eb="5">
      <t>ニュウジョウケン</t>
    </rPh>
    <rPh sb="6" eb="8">
      <t>ジゼン</t>
    </rPh>
    <rPh sb="14" eb="17">
      <t>キボウスウ</t>
    </rPh>
    <rPh sb="18" eb="20">
      <t>カクコウ</t>
    </rPh>
    <rPh sb="21" eb="23">
      <t>シュウヤク</t>
    </rPh>
    <rPh sb="26" eb="28">
      <t>ゴウケイ</t>
    </rPh>
    <rPh sb="28" eb="29">
      <t>スウ</t>
    </rPh>
    <rPh sb="30" eb="32">
      <t>ニュウリョク</t>
    </rPh>
    <phoneticPr fontId="2"/>
  </si>
  <si>
    <t>注4　事前入場券、事前プログラムは学校毎の申請ではなく、まとめて申請となります。申込責任者が他の学校と連絡をとり集約して申請してください。</t>
    <rPh sb="0" eb="1">
      <t>チュウ</t>
    </rPh>
    <rPh sb="3" eb="5">
      <t>ジゼン</t>
    </rPh>
    <rPh sb="5" eb="8">
      <t>ニュウジョウケン</t>
    </rPh>
    <rPh sb="9" eb="11">
      <t>ジゼン</t>
    </rPh>
    <rPh sb="17" eb="19">
      <t>ガッコウ</t>
    </rPh>
    <rPh sb="19" eb="20">
      <t>マイ</t>
    </rPh>
    <rPh sb="21" eb="23">
      <t>シンセイ</t>
    </rPh>
    <rPh sb="32" eb="34">
      <t>シンセイ</t>
    </rPh>
    <rPh sb="40" eb="42">
      <t>モウシコミ</t>
    </rPh>
    <rPh sb="42" eb="45">
      <t>セキニンシャ</t>
    </rPh>
    <rPh sb="46" eb="47">
      <t>タ</t>
    </rPh>
    <rPh sb="48" eb="50">
      <t>ガッコウ</t>
    </rPh>
    <rPh sb="51" eb="53">
      <t>レンラク</t>
    </rPh>
    <rPh sb="56" eb="58">
      <t>シュウヤク</t>
    </rPh>
    <rPh sb="60" eb="62">
      <t>シンセイ</t>
    </rPh>
    <phoneticPr fontId="1"/>
  </si>
  <si>
    <t>注1　申込責任者となる学校の担当者が「申込責任者入力シート」を作成してください。</t>
    <rPh sb="0" eb="1">
      <t>チュウ</t>
    </rPh>
    <rPh sb="3" eb="5">
      <t>モウシコミ</t>
    </rPh>
    <rPh sb="5" eb="8">
      <t>セキニンシャ</t>
    </rPh>
    <rPh sb="11" eb="13">
      <t>ガッコウ</t>
    </rPh>
    <rPh sb="14" eb="17">
      <t>タントウシャ</t>
    </rPh>
    <rPh sb="19" eb="21">
      <t>モウシコミ</t>
    </rPh>
    <rPh sb="21" eb="24">
      <t>セキニンシャ</t>
    </rPh>
    <rPh sb="24" eb="26">
      <t>ニュウリョク</t>
    </rPh>
    <rPh sb="31" eb="33">
      <t>サクセイ</t>
    </rPh>
    <phoneticPr fontId="1"/>
  </si>
  <si>
    <t>注3　それぞれの学校の申込書を印刷し、各学校の職印を捺印の上、申込責任者がまとめて送付してください。</t>
    <rPh sb="0" eb="1">
      <t>チュウ</t>
    </rPh>
    <rPh sb="8" eb="10">
      <t>ガッコウ</t>
    </rPh>
    <rPh sb="11" eb="14">
      <t>モウシコミショ</t>
    </rPh>
    <rPh sb="15" eb="17">
      <t>インサツ</t>
    </rPh>
    <rPh sb="19" eb="22">
      <t>カクガッコウ</t>
    </rPh>
    <rPh sb="23" eb="25">
      <t>ショクイン</t>
    </rPh>
    <rPh sb="26" eb="28">
      <t>ナツイン</t>
    </rPh>
    <rPh sb="29" eb="30">
      <t>ウエ</t>
    </rPh>
    <rPh sb="31" eb="33">
      <t>モウシコミ</t>
    </rPh>
    <rPh sb="33" eb="36">
      <t>セキニンシャ</t>
    </rPh>
    <rPh sb="41" eb="43">
      <t>ソウフ</t>
    </rPh>
    <phoneticPr fontId="1"/>
  </si>
  <si>
    <t>注2　申込責任者以外の学校は「合同②」「合同③」「合同④」「合同⑤」のシートの必要事項を入力してください。</t>
    <rPh sb="0" eb="1">
      <t>チュウ</t>
    </rPh>
    <rPh sb="3" eb="5">
      <t>モウシコミ</t>
    </rPh>
    <rPh sb="5" eb="8">
      <t>セキニンシャ</t>
    </rPh>
    <rPh sb="8" eb="10">
      <t>イガイ</t>
    </rPh>
    <rPh sb="11" eb="13">
      <t>ガッコウ</t>
    </rPh>
    <rPh sb="15" eb="17">
      <t>ゴウドウ</t>
    </rPh>
    <rPh sb="20" eb="22">
      <t>ゴウドウ</t>
    </rPh>
    <rPh sb="25" eb="27">
      <t>ゴウドウ</t>
    </rPh>
    <rPh sb="30" eb="32">
      <t>ゴウドウ</t>
    </rPh>
    <rPh sb="39" eb="41">
      <t>ヒツヨウ</t>
    </rPh>
    <rPh sb="41" eb="43">
      <t>ジコウ</t>
    </rPh>
    <rPh sb="44" eb="46">
      <t>ニュウリョク</t>
    </rPh>
    <phoneticPr fontId="1"/>
  </si>
  <si>
    <t>合同で出場する団体は、単独で出場する団体と申込みの仕方が異なります。
下記のボタンをクリックしてシートを開き、要項を熟読の上、申込手続きを行ってください。</t>
    <rPh sb="0" eb="2">
      <t>ゴウドウ</t>
    </rPh>
    <rPh sb="3" eb="5">
      <t>シュツジョウ</t>
    </rPh>
    <rPh sb="7" eb="9">
      <t>ダンタイ</t>
    </rPh>
    <rPh sb="11" eb="13">
      <t>タンドク</t>
    </rPh>
    <rPh sb="14" eb="16">
      <t>シュツジョウ</t>
    </rPh>
    <rPh sb="18" eb="20">
      <t>ダンタイ</t>
    </rPh>
    <rPh sb="21" eb="23">
      <t>モウシコミ</t>
    </rPh>
    <rPh sb="25" eb="27">
      <t>シカタ</t>
    </rPh>
    <rPh sb="28" eb="29">
      <t>コト</t>
    </rPh>
    <rPh sb="35" eb="37">
      <t>カキ</t>
    </rPh>
    <rPh sb="52" eb="53">
      <t>ヒラ</t>
    </rPh>
    <rPh sb="55" eb="57">
      <t>ヨウコウ</t>
    </rPh>
    <rPh sb="58" eb="60">
      <t>ジュクドク</t>
    </rPh>
    <rPh sb="61" eb="62">
      <t>ウエ</t>
    </rPh>
    <rPh sb="63" eb="65">
      <t>モウシコミ</t>
    </rPh>
    <rPh sb="65" eb="67">
      <t>テツヅ</t>
    </rPh>
    <rPh sb="69" eb="70">
      <t>オコナ</t>
    </rPh>
    <phoneticPr fontId="2"/>
  </si>
  <si>
    <t>小BF</t>
    <rPh sb="0" eb="1">
      <t>ショウ</t>
    </rPh>
    <phoneticPr fontId="2"/>
  </si>
  <si>
    <r>
      <t xml:space="preserve">第31回 西関東吹奏楽コンクール 申込書①
</t>
    </r>
    <r>
      <rPr>
        <sz val="16"/>
        <color rgb="FF000000"/>
        <rFont val="ＭＳ ゴシック"/>
        <family val="3"/>
        <charset val="128"/>
      </rPr>
      <t>（申込責任者）</t>
    </r>
    <rPh sb="0" eb="1">
      <t>ダイ</t>
    </rPh>
    <rPh sb="3" eb="4">
      <t>カイ</t>
    </rPh>
    <rPh sb="5" eb="6">
      <t>ニシ</t>
    </rPh>
    <rPh sb="6" eb="8">
      <t>カントウ</t>
    </rPh>
    <rPh sb="8" eb="11">
      <t>スイソウガク</t>
    </rPh>
    <rPh sb="17" eb="19">
      <t>モウシコ</t>
    </rPh>
    <rPh sb="19" eb="20">
      <t>ショ</t>
    </rPh>
    <rPh sb="23" eb="25">
      <t>モウシコミ</t>
    </rPh>
    <rPh sb="25" eb="28">
      <t>セキニンシャ</t>
    </rPh>
    <rPh sb="28" eb="29">
      <t>ショヨウ</t>
    </rPh>
    <phoneticPr fontId="2"/>
  </si>
  <si>
    <r>
      <t xml:space="preserve">第31回 西関東吹奏楽コンクール 申込書②
</t>
    </r>
    <r>
      <rPr>
        <sz val="16"/>
        <color rgb="FF000000"/>
        <rFont val="ＭＳ ゴシック"/>
        <family val="3"/>
        <charset val="128"/>
      </rPr>
      <t>（申込責任者以外）</t>
    </r>
    <rPh sb="0" eb="1">
      <t>ダイ</t>
    </rPh>
    <rPh sb="3" eb="4">
      <t>カイ</t>
    </rPh>
    <rPh sb="5" eb="6">
      <t>ニシ</t>
    </rPh>
    <rPh sb="6" eb="8">
      <t>カントウ</t>
    </rPh>
    <rPh sb="8" eb="11">
      <t>スイソウガク</t>
    </rPh>
    <rPh sb="17" eb="19">
      <t>モウシコ</t>
    </rPh>
    <rPh sb="19" eb="20">
      <t>ショ</t>
    </rPh>
    <rPh sb="23" eb="25">
      <t>モウシコミ</t>
    </rPh>
    <rPh sb="25" eb="28">
      <t>セキニンシャ</t>
    </rPh>
    <rPh sb="28" eb="30">
      <t>イガイ</t>
    </rPh>
    <phoneticPr fontId="2"/>
  </si>
  <si>
    <r>
      <t xml:space="preserve">第31回 西関東吹奏楽コンクール 申込書③
</t>
    </r>
    <r>
      <rPr>
        <sz val="16"/>
        <color rgb="FF000000"/>
        <rFont val="ＭＳ ゴシック"/>
        <family val="3"/>
        <charset val="128"/>
      </rPr>
      <t>（申込責任者以外）</t>
    </r>
    <rPh sb="0" eb="1">
      <t>ダイ</t>
    </rPh>
    <rPh sb="3" eb="4">
      <t>カイ</t>
    </rPh>
    <rPh sb="5" eb="6">
      <t>ニシ</t>
    </rPh>
    <rPh sb="6" eb="8">
      <t>カントウ</t>
    </rPh>
    <rPh sb="8" eb="11">
      <t>スイソウガク</t>
    </rPh>
    <rPh sb="17" eb="19">
      <t>モウシコ</t>
    </rPh>
    <rPh sb="19" eb="20">
      <t>ショ</t>
    </rPh>
    <rPh sb="23" eb="25">
      <t>モウシコミ</t>
    </rPh>
    <rPh sb="25" eb="28">
      <t>セキニンシャ</t>
    </rPh>
    <rPh sb="28" eb="30">
      <t>イガイ</t>
    </rPh>
    <phoneticPr fontId="2"/>
  </si>
  <si>
    <r>
      <t xml:space="preserve">第31回 西関東吹奏楽コンクール 申込書④
</t>
    </r>
    <r>
      <rPr>
        <sz val="16"/>
        <color rgb="FF000000"/>
        <rFont val="ＭＳ ゴシック"/>
        <family val="3"/>
        <charset val="128"/>
      </rPr>
      <t>（申込責任者以外）</t>
    </r>
    <rPh sb="0" eb="1">
      <t>ダイ</t>
    </rPh>
    <rPh sb="3" eb="4">
      <t>カイ</t>
    </rPh>
    <rPh sb="5" eb="6">
      <t>ニシ</t>
    </rPh>
    <rPh sb="6" eb="8">
      <t>カントウ</t>
    </rPh>
    <rPh sb="8" eb="11">
      <t>スイソウガク</t>
    </rPh>
    <rPh sb="17" eb="19">
      <t>モウシコ</t>
    </rPh>
    <rPh sb="19" eb="20">
      <t>ショ</t>
    </rPh>
    <rPh sb="23" eb="25">
      <t>モウシコミ</t>
    </rPh>
    <rPh sb="25" eb="28">
      <t>セキニンシャ</t>
    </rPh>
    <rPh sb="28" eb="30">
      <t>イガイ</t>
    </rPh>
    <phoneticPr fontId="2"/>
  </si>
  <si>
    <t>西関東吹奏楽連盟理事長　奥　章　様</t>
    <rPh sb="12" eb="13">
      <t>オク</t>
    </rPh>
    <rPh sb="14" eb="15">
      <t>アキラ</t>
    </rPh>
    <phoneticPr fontId="2"/>
  </si>
  <si>
    <r>
      <t xml:space="preserve">第31回 西関東吹奏楽コンクール 申込書⑤
</t>
    </r>
    <r>
      <rPr>
        <sz val="16"/>
        <color rgb="FF000000"/>
        <rFont val="ＭＳ ゴシック"/>
        <family val="3"/>
        <charset val="128"/>
      </rPr>
      <t>（申込責任者以外）</t>
    </r>
    <rPh sb="0" eb="1">
      <t>ダイ</t>
    </rPh>
    <rPh sb="3" eb="4">
      <t>カイ</t>
    </rPh>
    <rPh sb="5" eb="6">
      <t>ニシ</t>
    </rPh>
    <rPh sb="6" eb="8">
      <t>カントウ</t>
    </rPh>
    <rPh sb="8" eb="11">
      <t>スイソウガク</t>
    </rPh>
    <rPh sb="17" eb="19">
      <t>モウシコ</t>
    </rPh>
    <rPh sb="19" eb="20">
      <t>ショ</t>
    </rPh>
    <rPh sb="23" eb="25">
      <t>モウシコミ</t>
    </rPh>
    <rPh sb="25" eb="28">
      <t>セキニンシャ</t>
    </rPh>
    <rPh sb="28" eb="30">
      <t>イガイ</t>
    </rPh>
    <phoneticPr fontId="2"/>
  </si>
  <si>
    <t>第31回 西関東吹奏楽コンクール　大会参加者名簿
（合同バンド、地域バンド用）</t>
    <rPh sb="0" eb="1">
      <t>ダイ</t>
    </rPh>
    <rPh sb="3" eb="4">
      <t>カイ</t>
    </rPh>
    <rPh sb="5" eb="8">
      <t>ニシカントウ</t>
    </rPh>
    <rPh sb="8" eb="11">
      <t>スイソウガク</t>
    </rPh>
    <rPh sb="17" eb="19">
      <t>タイカイ</t>
    </rPh>
    <rPh sb="19" eb="22">
      <t>サンカシャ</t>
    </rPh>
    <rPh sb="22" eb="24">
      <t>メイボ</t>
    </rPh>
    <rPh sb="26" eb="28">
      <t>ゴウドウ</t>
    </rPh>
    <rPh sb="32" eb="34">
      <t>チイキ</t>
    </rPh>
    <rPh sb="37" eb="38">
      <t>ヨウ</t>
    </rPh>
    <phoneticPr fontId="2"/>
  </si>
  <si>
    <t>第31回西関東吹奏楽コンクール
第31回西関東小学生BFステージ部門　合同バンド出場申込み</t>
    <rPh sb="0" eb="1">
      <t>ダイ</t>
    </rPh>
    <rPh sb="3" eb="4">
      <t>カイ</t>
    </rPh>
    <rPh sb="4" eb="5">
      <t>ニシ</t>
    </rPh>
    <rPh sb="5" eb="7">
      <t>カントウ</t>
    </rPh>
    <rPh sb="7" eb="10">
      <t>スイソウガク</t>
    </rPh>
    <rPh sb="16" eb="17">
      <t>ダイ</t>
    </rPh>
    <rPh sb="19" eb="20">
      <t>カイ</t>
    </rPh>
    <rPh sb="20" eb="23">
      <t>ニシカントウ</t>
    </rPh>
    <rPh sb="23" eb="26">
      <t>ショウガクセイ</t>
    </rPh>
    <rPh sb="32" eb="34">
      <t>ブモン</t>
    </rPh>
    <rPh sb="35" eb="37">
      <t>ゴウドウ</t>
    </rPh>
    <rPh sb="40" eb="42">
      <t>シュツジョウ</t>
    </rPh>
    <rPh sb="42" eb="43">
      <t>モウ</t>
    </rPh>
    <rPh sb="43" eb="44">
      <t>コ</t>
    </rPh>
    <phoneticPr fontId="2"/>
  </si>
  <si>
    <t>小BFステージ</t>
    <rPh sb="0" eb="1">
      <t>ショウ</t>
    </rPh>
    <phoneticPr fontId="2"/>
  </si>
  <si>
    <t>Ⅰ 祝い唄と踊り唄による幻想曲（第34回朝日作曲賞受賞作品）</t>
    <rPh sb="2" eb="3">
      <t>イワ</t>
    </rPh>
    <rPh sb="4" eb="5">
      <t>ウタ</t>
    </rPh>
    <rPh sb="6" eb="7">
      <t>オド</t>
    </rPh>
    <rPh sb="8" eb="9">
      <t>ウタ</t>
    </rPh>
    <rPh sb="12" eb="15">
      <t>ゲンソウキョク</t>
    </rPh>
    <rPh sb="16" eb="17">
      <t>ダイ</t>
    </rPh>
    <rPh sb="19" eb="20">
      <t>カイ</t>
    </rPh>
    <rPh sb="20" eb="22">
      <t>アサヒ</t>
    </rPh>
    <rPh sb="22" eb="24">
      <t>サッキョク</t>
    </rPh>
    <rPh sb="24" eb="25">
      <t>ショウ</t>
    </rPh>
    <rPh sb="25" eb="27">
      <t>ジュショウ</t>
    </rPh>
    <rPh sb="27" eb="29">
      <t>サクヒン</t>
    </rPh>
    <phoneticPr fontId="2"/>
  </si>
  <si>
    <t>Ⅱ ステップ、スキップ、ノンストップ（順次進行によるカプリッチョ）</t>
    <rPh sb="19" eb="23">
      <t>ジュンジシンコウ</t>
    </rPh>
    <phoneticPr fontId="2"/>
  </si>
  <si>
    <t>Ⅲ マーチ「メモリーズ・リフレイン」</t>
    <phoneticPr fontId="2"/>
  </si>
  <si>
    <t>Ⅳ Rhapsody～Eclipse（2025年度全日本吹奏楽連盟委嘱作品）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</si>
</sst>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0;"/>
    <numFmt numFmtId="177" formatCode="#,##0_ &quot;円&quot;"/>
    <numFmt numFmtId="178" formatCode="#,##0_ &quot;冊&quot;"/>
    <numFmt numFmtId="179" formatCode="#,##0_ &quot;枚&quot;"/>
  </numFmts>
  <fonts count="6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8"/>
      <color rgb="FF000000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7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 tint="-0.1499984740745262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0033CC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sz val="11"/>
      <color theme="1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  <font>
      <b/>
      <sz val="18"/>
      <color theme="1"/>
      <name val="UD デジタル 教科書体 N-B"/>
      <family val="1"/>
      <charset val="128"/>
    </font>
    <font>
      <u/>
      <sz val="11"/>
      <color theme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7"/>
      <color indexed="10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24"/>
      <name val="ＭＳ 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55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7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99CC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2" applyFont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5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0" fontId="15" fillId="0" borderId="0" xfId="0" applyFont="1">
      <alignment vertical="center"/>
    </xf>
    <xf numFmtId="176" fontId="16" fillId="0" borderId="0" xfId="0" applyNumberFormat="1" applyFont="1">
      <alignment vertical="center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4" xfId="0" applyFont="1" applyBorder="1">
      <alignment vertical="center"/>
    </xf>
    <xf numFmtId="0" fontId="15" fillId="4" borderId="0" xfId="0" applyFont="1" applyFill="1">
      <alignment vertical="center"/>
    </xf>
    <xf numFmtId="0" fontId="15" fillId="0" borderId="6" xfId="0" applyFont="1" applyBorder="1">
      <alignment vertical="center"/>
    </xf>
    <xf numFmtId="0" fontId="15" fillId="0" borderId="7" xfId="0" applyFont="1" applyBorder="1">
      <alignment vertical="center"/>
    </xf>
    <xf numFmtId="176" fontId="6" fillId="0" borderId="9" xfId="0" applyNumberFormat="1" applyFont="1" applyBorder="1" applyAlignment="1">
      <alignment vertical="center" shrinkToFit="1"/>
    </xf>
    <xf numFmtId="176" fontId="6" fillId="0" borderId="10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vertical="center" shrinkToFit="1"/>
    </xf>
    <xf numFmtId="176" fontId="7" fillId="0" borderId="12" xfId="0" applyNumberFormat="1" applyFont="1" applyBorder="1" applyAlignment="1">
      <alignment vertical="center" shrinkToFit="1"/>
    </xf>
    <xf numFmtId="0" fontId="15" fillId="5" borderId="0" xfId="0" applyFont="1" applyFill="1">
      <alignment vertical="center"/>
    </xf>
    <xf numFmtId="0" fontId="15" fillId="6" borderId="0" xfId="0" applyFont="1" applyFill="1">
      <alignment vertical="center"/>
    </xf>
    <xf numFmtId="176" fontId="14" fillId="0" borderId="13" xfId="0" applyNumberFormat="1" applyFont="1" applyBorder="1">
      <alignment vertical="center"/>
    </xf>
    <xf numFmtId="176" fontId="14" fillId="0" borderId="14" xfId="0" applyNumberFormat="1" applyFont="1" applyBorder="1">
      <alignment vertical="center"/>
    </xf>
    <xf numFmtId="0" fontId="4" fillId="0" borderId="0" xfId="2">
      <alignment vertical="center"/>
    </xf>
    <xf numFmtId="0" fontId="4" fillId="7" borderId="0" xfId="2" applyFill="1">
      <alignment vertical="center"/>
    </xf>
    <xf numFmtId="0" fontId="18" fillId="7" borderId="0" xfId="2" applyFont="1" applyFill="1">
      <alignment vertical="center"/>
    </xf>
    <xf numFmtId="0" fontId="19" fillId="7" borderId="0" xfId="1" applyFont="1" applyFill="1" applyAlignment="1" applyProtection="1">
      <alignment vertical="center" wrapText="1"/>
    </xf>
    <xf numFmtId="0" fontId="18" fillId="8" borderId="0" xfId="2" applyFont="1" applyFill="1">
      <alignment vertical="center"/>
    </xf>
    <xf numFmtId="0" fontId="4" fillId="8" borderId="0" xfId="2" applyFill="1">
      <alignment vertical="center"/>
    </xf>
    <xf numFmtId="0" fontId="4" fillId="0" borderId="0" xfId="2" applyAlignment="1">
      <alignment vertical="center" shrinkToFit="1"/>
    </xf>
    <xf numFmtId="0" fontId="8" fillId="0" borderId="0" xfId="2" applyFont="1" applyAlignment="1">
      <alignment vertical="center" shrinkToFit="1"/>
    </xf>
    <xf numFmtId="0" fontId="8" fillId="0" borderId="19" xfId="2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8" fillId="0" borderId="26" xfId="2" applyFont="1" applyBorder="1" applyAlignment="1" applyProtection="1">
      <alignment horizontal="center" vertical="center" shrinkToFit="1"/>
      <protection locked="0"/>
    </xf>
    <xf numFmtId="14" fontId="8" fillId="0" borderId="26" xfId="2" applyNumberFormat="1" applyFont="1" applyBorder="1" applyAlignment="1" applyProtection="1">
      <alignment horizontal="center" vertical="center" shrinkToFit="1"/>
      <protection locked="0"/>
    </xf>
    <xf numFmtId="0" fontId="8" fillId="0" borderId="28" xfId="2" applyFont="1" applyBorder="1" applyAlignment="1" applyProtection="1">
      <alignment horizontal="center" vertical="center" shrinkToFit="1"/>
      <protection locked="0"/>
    </xf>
    <xf numFmtId="14" fontId="8" fillId="0" borderId="28" xfId="2" applyNumberFormat="1" applyFont="1" applyBorder="1" applyAlignment="1" applyProtection="1">
      <alignment horizontal="center" vertical="center" shrinkToFit="1"/>
      <protection locked="0"/>
    </xf>
    <xf numFmtId="0" fontId="8" fillId="0" borderId="30" xfId="2" applyFont="1" applyBorder="1" applyAlignment="1" applyProtection="1">
      <alignment horizontal="center" vertical="center" shrinkToFit="1"/>
      <protection locked="0"/>
    </xf>
    <xf numFmtId="14" fontId="8" fillId="0" borderId="30" xfId="2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176" fontId="7" fillId="0" borderId="9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0" fontId="0" fillId="9" borderId="0" xfId="0" applyFill="1">
      <alignment vertical="center"/>
    </xf>
    <xf numFmtId="0" fontId="0" fillId="9" borderId="0" xfId="0" applyFill="1" applyAlignment="1">
      <alignment vertical="center" shrinkToFit="1"/>
    </xf>
    <xf numFmtId="0" fontId="15" fillId="9" borderId="0" xfId="0" applyFont="1" applyFill="1">
      <alignment vertical="center"/>
    </xf>
    <xf numFmtId="0" fontId="8" fillId="0" borderId="32" xfId="2" applyFont="1" applyBorder="1" applyAlignment="1" applyProtection="1">
      <alignment horizontal="center" vertical="center" shrinkToFit="1"/>
      <protection locked="0"/>
    </xf>
    <xf numFmtId="14" fontId="8" fillId="0" borderId="32" xfId="2" applyNumberFormat="1" applyFont="1" applyBorder="1" applyAlignment="1" applyProtection="1">
      <alignment horizontal="center" vertical="center" shrinkToFit="1"/>
      <protection locked="0"/>
    </xf>
    <xf numFmtId="0" fontId="4" fillId="0" borderId="66" xfId="2" applyBorder="1">
      <alignment vertical="center"/>
    </xf>
    <xf numFmtId="0" fontId="4" fillId="0" borderId="66" xfId="2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8" fillId="0" borderId="21" xfId="2" applyFont="1" applyBorder="1" applyAlignment="1">
      <alignment horizontal="center" vertical="center" wrapText="1" shrinkToFit="1"/>
    </xf>
    <xf numFmtId="0" fontId="21" fillId="0" borderId="0" xfId="0" applyFont="1" applyAlignment="1">
      <alignment horizontal="left" vertical="center" wrapText="1"/>
    </xf>
    <xf numFmtId="0" fontId="0" fillId="0" borderId="66" xfId="0" applyBorder="1">
      <alignment vertical="center"/>
    </xf>
    <xf numFmtId="0" fontId="0" fillId="9" borderId="66" xfId="0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11" borderId="0" xfId="0" applyFont="1" applyFill="1">
      <alignment vertical="center"/>
    </xf>
    <xf numFmtId="0" fontId="26" fillId="0" borderId="0" xfId="0" applyFont="1" applyAlignment="1">
      <alignment horizontal="left" vertical="center" wrapText="1"/>
    </xf>
    <xf numFmtId="0" fontId="22" fillId="7" borderId="0" xfId="2" applyFont="1" applyFill="1">
      <alignment vertical="center"/>
    </xf>
    <xf numFmtId="0" fontId="22" fillId="8" borderId="0" xfId="2" applyFont="1" applyFill="1">
      <alignment vertical="center"/>
    </xf>
    <xf numFmtId="0" fontId="22" fillId="0" borderId="0" xfId="2" applyFont="1">
      <alignment vertical="center"/>
    </xf>
    <xf numFmtId="0" fontId="8" fillId="0" borderId="25" xfId="2" applyFont="1" applyBorder="1" applyAlignment="1">
      <alignment horizontal="center" vertical="center" shrinkToFit="1"/>
    </xf>
    <xf numFmtId="0" fontId="15" fillId="12" borderId="0" xfId="0" applyFont="1" applyFill="1">
      <alignment vertical="center"/>
    </xf>
    <xf numFmtId="0" fontId="0" fillId="0" borderId="9" xfId="0" applyBorder="1">
      <alignment vertical="center"/>
    </xf>
    <xf numFmtId="176" fontId="7" fillId="0" borderId="60" xfId="0" applyNumberFormat="1" applyFont="1" applyBorder="1">
      <alignment vertical="center"/>
    </xf>
    <xf numFmtId="0" fontId="15" fillId="9" borderId="0" xfId="0" applyFont="1" applyFill="1" applyAlignment="1">
      <alignment vertical="center" wrapText="1"/>
    </xf>
    <xf numFmtId="0" fontId="32" fillId="13" borderId="4" xfId="0" applyFont="1" applyFill="1" applyBorder="1" applyAlignment="1">
      <alignment vertical="center" wrapText="1"/>
    </xf>
    <xf numFmtId="0" fontId="32" fillId="13" borderId="0" xfId="0" applyFont="1" applyFill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22" fillId="0" borderId="27" xfId="2" applyFont="1" applyBorder="1" applyAlignment="1" applyProtection="1">
      <alignment horizontal="center" vertical="center" shrinkToFit="1"/>
      <protection locked="0"/>
    </xf>
    <xf numFmtId="0" fontId="22" fillId="0" borderId="29" xfId="2" applyFont="1" applyBorder="1" applyAlignment="1" applyProtection="1">
      <alignment horizontal="center" vertical="center" shrinkToFit="1"/>
      <protection locked="0"/>
    </xf>
    <xf numFmtId="0" fontId="22" fillId="0" borderId="33" xfId="2" applyFont="1" applyBorder="1" applyAlignment="1" applyProtection="1">
      <alignment horizontal="center" vertical="center" shrinkToFit="1"/>
      <protection locked="0"/>
    </xf>
    <xf numFmtId="0" fontId="22" fillId="0" borderId="31" xfId="2" applyFont="1" applyBorder="1" applyAlignment="1" applyProtection="1">
      <alignment horizontal="center" vertical="center" shrinkToFit="1"/>
      <protection locked="0"/>
    </xf>
    <xf numFmtId="176" fontId="5" fillId="0" borderId="10" xfId="0" applyNumberFormat="1" applyFont="1" applyBorder="1" applyAlignment="1">
      <alignment vertical="center" shrinkToFit="1"/>
    </xf>
    <xf numFmtId="0" fontId="34" fillId="0" borderId="0" xfId="2" applyFont="1">
      <alignment vertical="center"/>
    </xf>
    <xf numFmtId="0" fontId="8" fillId="0" borderId="0" xfId="2" applyFont="1" applyAlignment="1">
      <alignment horizontal="left" vertical="center" wrapText="1"/>
    </xf>
    <xf numFmtId="0" fontId="8" fillId="0" borderId="0" xfId="2" applyFont="1">
      <alignment vertical="center"/>
    </xf>
    <xf numFmtId="0" fontId="35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 shrinkToFit="1"/>
    </xf>
    <xf numFmtId="0" fontId="38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 applyProtection="1">
      <alignment horizontal="center" vertical="center"/>
      <protection locked="0"/>
    </xf>
    <xf numFmtId="176" fontId="5" fillId="0" borderId="39" xfId="0" applyNumberFormat="1" applyFont="1" applyBorder="1" applyAlignment="1" applyProtection="1">
      <alignment horizontal="center" vertical="center"/>
      <protection locked="0"/>
    </xf>
    <xf numFmtId="0" fontId="32" fillId="10" borderId="1" xfId="0" applyFont="1" applyFill="1" applyBorder="1" applyAlignment="1">
      <alignment horizontal="left" vertical="center" wrapText="1"/>
    </xf>
    <xf numFmtId="0" fontId="32" fillId="10" borderId="2" xfId="0" applyFont="1" applyFill="1" applyBorder="1" applyAlignment="1">
      <alignment horizontal="left" vertical="center" wrapText="1"/>
    </xf>
    <xf numFmtId="0" fontId="32" fillId="10" borderId="3" xfId="0" applyFont="1" applyFill="1" applyBorder="1" applyAlignment="1">
      <alignment horizontal="left" vertical="center" wrapText="1"/>
    </xf>
    <xf numFmtId="0" fontId="32" fillId="10" borderId="4" xfId="0" applyFont="1" applyFill="1" applyBorder="1" applyAlignment="1">
      <alignment horizontal="left" vertical="center" wrapText="1"/>
    </xf>
    <xf numFmtId="0" fontId="32" fillId="10" borderId="0" xfId="0" applyFont="1" applyFill="1" applyAlignment="1">
      <alignment horizontal="left" vertical="center" wrapText="1"/>
    </xf>
    <xf numFmtId="0" fontId="32" fillId="10" borderId="5" xfId="0" applyFont="1" applyFill="1" applyBorder="1" applyAlignment="1">
      <alignment horizontal="left" vertical="center" wrapText="1"/>
    </xf>
    <xf numFmtId="176" fontId="14" fillId="4" borderId="0" xfId="0" applyNumberFormat="1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176" fontId="5" fillId="0" borderId="28" xfId="0" applyNumberFormat="1" applyFont="1" applyBorder="1" applyAlignment="1" applyProtection="1">
      <alignment horizontal="center" vertical="center"/>
      <protection locked="0"/>
    </xf>
    <xf numFmtId="176" fontId="5" fillId="0" borderId="29" xfId="0" applyNumberFormat="1" applyFont="1" applyBorder="1" applyAlignment="1" applyProtection="1">
      <alignment horizontal="center" vertical="center"/>
      <protection locked="0"/>
    </xf>
    <xf numFmtId="176" fontId="5" fillId="0" borderId="30" xfId="0" applyNumberFormat="1" applyFont="1" applyBorder="1" applyAlignment="1" applyProtection="1">
      <alignment horizontal="center" vertical="center"/>
      <protection locked="0"/>
    </xf>
    <xf numFmtId="176" fontId="5" fillId="0" borderId="31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60" xfId="0" applyBorder="1">
      <alignment vertical="center"/>
    </xf>
    <xf numFmtId="176" fontId="46" fillId="0" borderId="42" xfId="0" applyNumberFormat="1" applyFont="1" applyBorder="1" applyAlignment="1" applyProtection="1">
      <alignment horizontal="center" vertical="center" wrapText="1" shrinkToFit="1"/>
      <protection locked="0"/>
    </xf>
    <xf numFmtId="176" fontId="46" fillId="0" borderId="18" xfId="0" applyNumberFormat="1" applyFont="1" applyBorder="1" applyAlignment="1" applyProtection="1">
      <alignment horizontal="center" vertical="center" wrapText="1" shrinkToFit="1"/>
      <protection locked="0"/>
    </xf>
    <xf numFmtId="176" fontId="46" fillId="0" borderId="17" xfId="0" applyNumberFormat="1" applyFont="1" applyBorder="1" applyAlignment="1" applyProtection="1">
      <alignment horizontal="center" vertical="center" wrapText="1" shrinkToFit="1"/>
      <protection locked="0"/>
    </xf>
    <xf numFmtId="176" fontId="46" fillId="0" borderId="38" xfId="0" applyNumberFormat="1" applyFont="1" applyBorder="1" applyAlignment="1" applyProtection="1">
      <alignment horizontal="center" vertical="center" wrapText="1" shrinkToFit="1"/>
      <protection locked="0"/>
    </xf>
    <xf numFmtId="176" fontId="46" fillId="0" borderId="39" xfId="0" applyNumberFormat="1" applyFont="1" applyBorder="1" applyAlignment="1" applyProtection="1">
      <alignment horizontal="center" vertical="center" wrapText="1" shrinkToFit="1"/>
      <protection locked="0"/>
    </xf>
    <xf numFmtId="176" fontId="46" fillId="0" borderId="46" xfId="0" applyNumberFormat="1" applyFont="1" applyBorder="1" applyAlignment="1" applyProtection="1">
      <alignment horizontal="center" vertical="center" wrapText="1" shrinkToFit="1"/>
      <protection locked="0"/>
    </xf>
    <xf numFmtId="176" fontId="5" fillId="0" borderId="36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37" xfId="0" applyNumberFormat="1" applyFont="1" applyBorder="1" applyAlignment="1">
      <alignment horizontal="center" vertical="center" wrapText="1"/>
    </xf>
    <xf numFmtId="176" fontId="5" fillId="0" borderId="38" xfId="0" applyNumberFormat="1" applyFont="1" applyBorder="1" applyAlignment="1">
      <alignment horizontal="center" vertical="center" wrapText="1"/>
    </xf>
    <xf numFmtId="176" fontId="5" fillId="0" borderId="39" xfId="0" applyNumberFormat="1" applyFont="1" applyBorder="1" applyAlignment="1">
      <alignment horizontal="center" vertical="center" wrapText="1"/>
    </xf>
    <xf numFmtId="176" fontId="5" fillId="0" borderId="40" xfId="0" applyNumberFormat="1" applyFont="1" applyBorder="1" applyAlignment="1">
      <alignment horizontal="center" vertical="center" wrapText="1"/>
    </xf>
    <xf numFmtId="176" fontId="42" fillId="0" borderId="53" xfId="0" applyNumberFormat="1" applyFont="1" applyBorder="1" applyAlignment="1" applyProtection="1">
      <alignment horizontal="center" vertical="center" shrinkToFit="1"/>
      <protection locked="0"/>
    </xf>
    <xf numFmtId="176" fontId="42" fillId="0" borderId="0" xfId="0" applyNumberFormat="1" applyFont="1" applyAlignment="1" applyProtection="1">
      <alignment horizontal="center" vertical="center" shrinkToFit="1"/>
      <protection locked="0"/>
    </xf>
    <xf numFmtId="176" fontId="42" fillId="0" borderId="54" xfId="0" applyNumberFormat="1" applyFont="1" applyBorder="1" applyAlignment="1" applyProtection="1">
      <alignment horizontal="center" vertical="center" shrinkToFit="1"/>
      <protection locked="0"/>
    </xf>
    <xf numFmtId="176" fontId="42" fillId="0" borderId="41" xfId="0" applyNumberFormat="1" applyFont="1" applyBorder="1" applyAlignment="1" applyProtection="1">
      <alignment horizontal="center" vertical="center" shrinkToFit="1"/>
      <protection locked="0"/>
    </xf>
    <xf numFmtId="176" fontId="42" fillId="0" borderId="39" xfId="0" applyNumberFormat="1" applyFont="1" applyBorder="1" applyAlignment="1" applyProtection="1">
      <alignment horizontal="center" vertical="center" shrinkToFit="1"/>
      <protection locked="0"/>
    </xf>
    <xf numFmtId="176" fontId="42" fillId="0" borderId="46" xfId="0" applyNumberFormat="1" applyFont="1" applyBorder="1" applyAlignment="1" applyProtection="1">
      <alignment horizontal="center" vertical="center" shrinkToFit="1"/>
      <protection locked="0"/>
    </xf>
    <xf numFmtId="176" fontId="6" fillId="0" borderId="15" xfId="0" applyNumberFormat="1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54" xfId="0" applyBorder="1">
      <alignment vertical="center"/>
    </xf>
    <xf numFmtId="0" fontId="0" fillId="0" borderId="39" xfId="0" applyBorder="1">
      <alignment vertical="center"/>
    </xf>
    <xf numFmtId="0" fontId="0" fillId="0" borderId="46" xfId="0" applyBorder="1">
      <alignment vertical="center"/>
    </xf>
    <xf numFmtId="176" fontId="11" fillId="0" borderId="9" xfId="0" applyNumberFormat="1" applyFont="1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41" xfId="0" applyBorder="1">
      <alignment vertical="center"/>
    </xf>
    <xf numFmtId="176" fontId="6" fillId="0" borderId="16" xfId="0" applyNumberFormat="1" applyFont="1" applyBorder="1" applyAlignment="1">
      <alignment horizontal="center" vertical="center" wrapText="1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176" fontId="0" fillId="0" borderId="53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4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60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 applyProtection="1">
      <alignment horizontal="center" vertical="center" shrinkToFit="1"/>
      <protection locked="0"/>
    </xf>
    <xf numFmtId="176" fontId="5" fillId="0" borderId="0" xfId="3" applyNumberFormat="1" applyFont="1" applyAlignment="1">
      <alignment vertical="center" shrinkToFit="1"/>
    </xf>
    <xf numFmtId="176" fontId="5" fillId="0" borderId="43" xfId="3" applyNumberFormat="1" applyFont="1" applyBorder="1" applyAlignment="1">
      <alignment vertical="center" shrinkToFit="1"/>
    </xf>
    <xf numFmtId="176" fontId="14" fillId="0" borderId="23" xfId="0" applyNumberFormat="1" applyFont="1" applyBorder="1" applyAlignment="1">
      <alignment horizontal="center" vertical="center" textRotation="255" shrinkToFit="1"/>
    </xf>
    <xf numFmtId="176" fontId="14" fillId="0" borderId="26" xfId="0" applyNumberFormat="1" applyFont="1" applyBorder="1" applyAlignment="1">
      <alignment horizontal="center" vertical="center" textRotation="255" shrinkToFit="1"/>
    </xf>
    <xf numFmtId="176" fontId="14" fillId="0" borderId="24" xfId="0" applyNumberFormat="1" applyFont="1" applyBorder="1" applyAlignment="1">
      <alignment horizontal="center" vertical="center" textRotation="255" shrinkToFit="1"/>
    </xf>
    <xf numFmtId="176" fontId="14" fillId="0" borderId="28" xfId="0" applyNumberFormat="1" applyFont="1" applyBorder="1" applyAlignment="1">
      <alignment horizontal="center" vertical="center" textRotation="255" shrinkToFit="1"/>
    </xf>
    <xf numFmtId="176" fontId="14" fillId="0" borderId="25" xfId="0" applyNumberFormat="1" applyFont="1" applyBorder="1" applyAlignment="1">
      <alignment horizontal="center" vertical="center" textRotation="255" shrinkToFit="1"/>
    </xf>
    <xf numFmtId="176" fontId="14" fillId="0" borderId="30" xfId="0" applyNumberFormat="1" applyFont="1" applyBorder="1" applyAlignment="1">
      <alignment horizontal="center" vertical="center" textRotation="255" shrinkToFit="1"/>
    </xf>
    <xf numFmtId="176" fontId="20" fillId="0" borderId="47" xfId="0" applyNumberFormat="1" applyFont="1" applyBorder="1" applyAlignment="1">
      <alignment horizontal="center" vertical="center" wrapText="1" shrinkToFit="1"/>
    </xf>
    <xf numFmtId="176" fontId="20" fillId="0" borderId="48" xfId="0" applyNumberFormat="1" applyFont="1" applyBorder="1" applyAlignment="1">
      <alignment horizontal="center" vertical="center" shrinkToFit="1"/>
    </xf>
    <xf numFmtId="176" fontId="20" fillId="0" borderId="49" xfId="0" applyNumberFormat="1" applyFont="1" applyBorder="1" applyAlignment="1">
      <alignment horizontal="center" vertical="center" shrinkToFit="1"/>
    </xf>
    <xf numFmtId="176" fontId="20" fillId="0" borderId="50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 applyProtection="1">
      <alignment horizontal="center" vertical="center"/>
      <protection locked="0"/>
    </xf>
    <xf numFmtId="176" fontId="7" fillId="0" borderId="42" xfId="0" applyNumberFormat="1" applyFont="1" applyBorder="1" applyAlignment="1">
      <alignment horizontal="center" vertical="center" textRotation="255" wrapText="1"/>
    </xf>
    <xf numFmtId="176" fontId="7" fillId="0" borderId="12" xfId="0" applyNumberFormat="1" applyFont="1" applyBorder="1" applyAlignment="1">
      <alignment horizontal="center" vertical="center" textRotation="255" wrapText="1"/>
    </xf>
    <xf numFmtId="176" fontId="7" fillId="0" borderId="36" xfId="0" applyNumberFormat="1" applyFont="1" applyBorder="1" applyAlignment="1">
      <alignment horizontal="center" vertical="center" textRotation="255" wrapText="1"/>
    </xf>
    <xf numFmtId="176" fontId="7" fillId="0" borderId="37" xfId="0" applyNumberFormat="1" applyFont="1" applyBorder="1" applyAlignment="1">
      <alignment horizontal="center" vertical="center" textRotation="255" wrapText="1"/>
    </xf>
    <xf numFmtId="176" fontId="7" fillId="0" borderId="38" xfId="0" applyNumberFormat="1" applyFont="1" applyBorder="1" applyAlignment="1">
      <alignment horizontal="center" vertical="center" textRotation="255" wrapText="1"/>
    </xf>
    <xf numFmtId="176" fontId="7" fillId="0" borderId="40" xfId="0" applyNumberFormat="1" applyFont="1" applyBorder="1" applyAlignment="1">
      <alignment horizontal="center" vertical="center" textRotation="255" wrapText="1"/>
    </xf>
    <xf numFmtId="176" fontId="5" fillId="0" borderId="0" xfId="0" applyNumberFormat="1" applyFo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43" xfId="0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76" fontId="5" fillId="0" borderId="11" xfId="0" applyNumberFormat="1" applyFont="1" applyBorder="1" applyAlignment="1" applyProtection="1">
      <alignment horizontal="center" vertical="center"/>
      <protection locked="0"/>
    </xf>
    <xf numFmtId="176" fontId="5" fillId="0" borderId="18" xfId="0" applyNumberFormat="1" applyFont="1" applyBorder="1" applyAlignment="1" applyProtection="1">
      <alignment horizontal="center" vertical="center"/>
      <protection locked="0"/>
    </xf>
    <xf numFmtId="176" fontId="5" fillId="0" borderId="17" xfId="0" applyNumberFormat="1" applyFont="1" applyBorder="1" applyAlignment="1" applyProtection="1">
      <alignment horizontal="center" vertical="center"/>
      <protection locked="0"/>
    </xf>
    <xf numFmtId="176" fontId="5" fillId="0" borderId="41" xfId="0" applyNumberFormat="1" applyFont="1" applyBorder="1" applyAlignment="1" applyProtection="1">
      <alignment horizontal="center" vertical="center"/>
      <protection locked="0"/>
    </xf>
    <xf numFmtId="176" fontId="5" fillId="0" borderId="46" xfId="0" applyNumberFormat="1" applyFont="1" applyBorder="1" applyAlignment="1" applyProtection="1">
      <alignment horizontal="center" vertical="center"/>
      <protection locked="0"/>
    </xf>
    <xf numFmtId="176" fontId="5" fillId="0" borderId="32" xfId="0" applyNumberFormat="1" applyFont="1" applyBorder="1" applyAlignment="1">
      <alignment horizontal="center" vertical="center" textRotation="255" shrinkToFit="1"/>
    </xf>
    <xf numFmtId="176" fontId="5" fillId="0" borderId="50" xfId="0" applyNumberFormat="1" applyFont="1" applyBorder="1" applyAlignment="1">
      <alignment horizontal="center" vertical="center" textRotation="255" shrinkToFit="1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55" xfId="0" applyNumberFormat="1" applyBorder="1" applyAlignment="1" applyProtection="1">
      <alignment horizontal="center" vertical="center"/>
      <protection locked="0"/>
    </xf>
    <xf numFmtId="176" fontId="0" fillId="0" borderId="43" xfId="0" applyNumberFormat="1" applyBorder="1" applyAlignment="1" applyProtection="1">
      <alignment horizontal="center" vertical="center"/>
      <protection locked="0"/>
    </xf>
    <xf numFmtId="0" fontId="29" fillId="0" borderId="11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55" xfId="0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0" fontId="29" fillId="0" borderId="57" xfId="0" applyFont="1" applyBorder="1" applyAlignment="1">
      <alignment horizontal="center" vertical="center" shrinkToFit="1"/>
    </xf>
    <xf numFmtId="176" fontId="5" fillId="0" borderId="16" xfId="3" applyNumberFormat="1" applyFont="1" applyBorder="1" applyAlignment="1">
      <alignment horizontal="center" vertical="center" shrinkToFit="1"/>
    </xf>
    <xf numFmtId="176" fontId="5" fillId="0" borderId="15" xfId="3" applyNumberFormat="1" applyFont="1" applyBorder="1" applyAlignment="1">
      <alignment horizontal="center" vertical="center" shrinkToFit="1"/>
    </xf>
    <xf numFmtId="176" fontId="5" fillId="0" borderId="10" xfId="3" applyNumberFormat="1" applyFont="1" applyBorder="1" applyAlignment="1">
      <alignment horizontal="center" vertical="center" shrinkToFit="1"/>
    </xf>
    <xf numFmtId="176" fontId="5" fillId="0" borderId="38" xfId="3" applyNumberFormat="1" applyFont="1" applyBorder="1" applyAlignment="1">
      <alignment horizontal="center" vertical="center" shrinkToFit="1"/>
    </xf>
    <xf numFmtId="176" fontId="5" fillId="0" borderId="39" xfId="3" applyNumberFormat="1" applyFont="1" applyBorder="1" applyAlignment="1">
      <alignment horizontal="center" vertical="center" shrinkToFit="1"/>
    </xf>
    <xf numFmtId="176" fontId="5" fillId="0" borderId="46" xfId="3" applyNumberFormat="1" applyFont="1" applyBorder="1" applyAlignment="1">
      <alignment horizontal="center" vertical="center" shrinkToFit="1"/>
    </xf>
    <xf numFmtId="176" fontId="43" fillId="0" borderId="38" xfId="3" applyNumberFormat="1" applyFont="1" applyBorder="1" applyAlignment="1">
      <alignment horizontal="center" vertical="center" shrinkToFit="1"/>
    </xf>
    <xf numFmtId="176" fontId="43" fillId="0" borderId="39" xfId="3" applyNumberFormat="1" applyFont="1" applyBorder="1" applyAlignment="1">
      <alignment horizontal="center" vertical="center" shrinkToFit="1"/>
    </xf>
    <xf numFmtId="176" fontId="43" fillId="0" borderId="46" xfId="3" applyNumberFormat="1" applyFont="1" applyBorder="1" applyAlignment="1">
      <alignment horizontal="center" vertical="center" shrinkToFit="1"/>
    </xf>
    <xf numFmtId="176" fontId="45" fillId="0" borderId="11" xfId="0" applyNumberFormat="1" applyFont="1" applyBorder="1" applyAlignment="1">
      <alignment horizontal="left" vertical="center" wrapText="1"/>
    </xf>
    <xf numFmtId="176" fontId="45" fillId="0" borderId="18" xfId="0" applyNumberFormat="1" applyFont="1" applyBorder="1" applyAlignment="1">
      <alignment horizontal="left" vertical="center" wrapText="1"/>
    </xf>
    <xf numFmtId="176" fontId="45" fillId="0" borderId="12" xfId="0" applyNumberFormat="1" applyFont="1" applyBorder="1" applyAlignment="1">
      <alignment horizontal="left" vertical="center" wrapText="1"/>
    </xf>
    <xf numFmtId="176" fontId="45" fillId="0" borderId="41" xfId="0" applyNumberFormat="1" applyFont="1" applyBorder="1" applyAlignment="1">
      <alignment horizontal="left" vertical="center" wrapText="1"/>
    </xf>
    <xf numFmtId="176" fontId="45" fillId="0" borderId="39" xfId="0" applyNumberFormat="1" applyFont="1" applyBorder="1" applyAlignment="1">
      <alignment horizontal="left" vertical="center" wrapText="1"/>
    </xf>
    <xf numFmtId="176" fontId="45" fillId="0" borderId="40" xfId="0" applyNumberFormat="1" applyFont="1" applyBorder="1" applyAlignment="1">
      <alignment horizontal="left" vertical="center" wrapText="1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176" fontId="5" fillId="0" borderId="40" xfId="0" applyNumberFormat="1" applyFont="1" applyBorder="1" applyAlignment="1" applyProtection="1">
      <alignment horizontal="center" vertical="center"/>
      <protection locked="0"/>
    </xf>
    <xf numFmtId="176" fontId="14" fillId="0" borderId="18" xfId="0" applyNumberFormat="1" applyFont="1" applyBorder="1" applyAlignment="1" applyProtection="1">
      <alignment horizontal="center" vertical="center" shrinkToFit="1"/>
      <protection locked="0"/>
    </xf>
    <xf numFmtId="176" fontId="14" fillId="0" borderId="39" xfId="0" applyNumberFormat="1" applyFont="1" applyBorder="1" applyAlignment="1" applyProtection="1">
      <alignment horizontal="center" vertical="center" shrinkToFit="1"/>
      <protection locked="0"/>
    </xf>
    <xf numFmtId="176" fontId="28" fillId="0" borderId="16" xfId="0" applyNumberFormat="1" applyFont="1" applyBorder="1" applyAlignment="1">
      <alignment horizontal="center" vertical="center" wrapText="1" shrinkToFit="1"/>
    </xf>
    <xf numFmtId="176" fontId="28" fillId="0" borderId="15" xfId="0" applyNumberFormat="1" applyFont="1" applyBorder="1" applyAlignment="1">
      <alignment horizontal="center" vertical="center" wrapText="1" shrinkToFit="1"/>
    </xf>
    <xf numFmtId="176" fontId="28" fillId="0" borderId="60" xfId="0" applyNumberFormat="1" applyFont="1" applyBorder="1" applyAlignment="1">
      <alignment horizontal="center" vertical="center" wrapText="1" shrinkToFit="1"/>
    </xf>
    <xf numFmtId="176" fontId="28" fillId="0" borderId="38" xfId="0" applyNumberFormat="1" applyFont="1" applyBorder="1" applyAlignment="1">
      <alignment horizontal="center" vertical="center" wrapText="1" shrinkToFit="1"/>
    </xf>
    <xf numFmtId="176" fontId="28" fillId="0" borderId="39" xfId="0" applyNumberFormat="1" applyFont="1" applyBorder="1" applyAlignment="1">
      <alignment horizontal="center" vertical="center" wrapText="1" shrinkToFit="1"/>
    </xf>
    <xf numFmtId="176" fontId="28" fillId="0" borderId="40" xfId="0" applyNumberFormat="1" applyFont="1" applyBorder="1" applyAlignment="1">
      <alignment horizontal="center" vertical="center" wrapText="1" shrinkToFit="1"/>
    </xf>
    <xf numFmtId="176" fontId="14" fillId="0" borderId="9" xfId="0" applyNumberFormat="1" applyFont="1" applyBorder="1" applyAlignment="1" applyProtection="1">
      <alignment horizontal="center" vertical="center" shrinkToFit="1"/>
      <protection locked="0"/>
    </xf>
    <xf numFmtId="176" fontId="14" fillId="0" borderId="15" xfId="0" applyNumberFormat="1" applyFont="1" applyBorder="1" applyAlignment="1" applyProtection="1">
      <alignment horizontal="center" vertical="center" shrinkToFit="1"/>
      <protection locked="0"/>
    </xf>
    <xf numFmtId="176" fontId="14" fillId="0" borderId="10" xfId="0" applyNumberFormat="1" applyFont="1" applyBorder="1" applyAlignment="1" applyProtection="1">
      <alignment horizontal="center" vertical="center" shrinkToFit="1"/>
      <protection locked="0"/>
    </xf>
    <xf numFmtId="176" fontId="14" fillId="0" borderId="41" xfId="0" applyNumberFormat="1" applyFont="1" applyBorder="1" applyAlignment="1" applyProtection="1">
      <alignment horizontal="center" vertical="center" shrinkToFit="1"/>
      <protection locked="0"/>
    </xf>
    <xf numFmtId="176" fontId="14" fillId="0" borderId="46" xfId="0" applyNumberFormat="1" applyFont="1" applyBorder="1" applyAlignment="1" applyProtection="1">
      <alignment horizontal="center" vertical="center" shrinkToFit="1"/>
      <protection locked="0"/>
    </xf>
    <xf numFmtId="0" fontId="35" fillId="0" borderId="0" xfId="0" applyFont="1" applyAlignment="1">
      <alignment horizontal="center" vertical="center" wrapText="1"/>
    </xf>
    <xf numFmtId="176" fontId="5" fillId="0" borderId="23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11" fillId="0" borderId="26" xfId="0" applyNumberFormat="1" applyFont="1" applyBorder="1" applyAlignment="1" applyProtection="1">
      <alignment horizontal="center" vertical="center"/>
      <protection locked="0"/>
    </xf>
    <xf numFmtId="176" fontId="11" fillId="0" borderId="13" xfId="0" applyNumberFormat="1" applyFont="1" applyBorder="1" applyAlignment="1" applyProtection="1">
      <alignment horizontal="center" vertical="center"/>
      <protection locked="0"/>
    </xf>
    <xf numFmtId="176" fontId="11" fillId="0" borderId="30" xfId="0" applyNumberFormat="1" applyFont="1" applyBorder="1" applyAlignment="1" applyProtection="1">
      <alignment horizontal="center" vertical="center"/>
      <protection locked="0"/>
    </xf>
    <xf numFmtId="176" fontId="11" fillId="0" borderId="56" xfId="0" applyNumberFormat="1" applyFont="1" applyBorder="1" applyAlignment="1" applyProtection="1">
      <alignment horizontal="center" vertical="center"/>
      <protection locked="0"/>
    </xf>
    <xf numFmtId="176" fontId="11" fillId="0" borderId="9" xfId="0" applyNumberFormat="1" applyFont="1" applyBorder="1" applyAlignment="1" applyProtection="1">
      <alignment horizontal="center" vertical="center" shrinkToFit="1"/>
      <protection locked="0"/>
    </xf>
    <xf numFmtId="176" fontId="11" fillId="0" borderId="15" xfId="0" applyNumberFormat="1" applyFont="1" applyBorder="1" applyAlignment="1" applyProtection="1">
      <alignment horizontal="center" vertical="center" shrinkToFit="1"/>
      <protection locked="0"/>
    </xf>
    <xf numFmtId="176" fontId="11" fillId="0" borderId="41" xfId="0" applyNumberFormat="1" applyFont="1" applyBorder="1" applyAlignment="1" applyProtection="1">
      <alignment horizontal="center" vertical="center" shrinkToFit="1"/>
      <protection locked="0"/>
    </xf>
    <xf numFmtId="176" fontId="11" fillId="0" borderId="39" xfId="0" applyNumberFormat="1" applyFont="1" applyBorder="1" applyAlignment="1" applyProtection="1">
      <alignment horizontal="center" vertical="center" shrinkToFit="1"/>
      <protection locked="0"/>
    </xf>
    <xf numFmtId="176" fontId="5" fillId="0" borderId="15" xfId="0" applyNumberFormat="1" applyFont="1" applyBorder="1" applyAlignment="1">
      <alignment horizontal="left" vertical="center"/>
    </xf>
    <xf numFmtId="176" fontId="5" fillId="0" borderId="10" xfId="0" applyNumberFormat="1" applyFont="1" applyBorder="1" applyAlignment="1">
      <alignment horizontal="left" vertical="center"/>
    </xf>
    <xf numFmtId="176" fontId="5" fillId="0" borderId="39" xfId="0" applyNumberFormat="1" applyFont="1" applyBorder="1" applyAlignment="1">
      <alignment horizontal="left" vertical="center"/>
    </xf>
    <xf numFmtId="176" fontId="5" fillId="0" borderId="46" xfId="0" applyNumberFormat="1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18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41" xfId="0" applyNumberFormat="1" applyFont="1" applyBorder="1" applyAlignment="1">
      <alignment horizontal="center" vertical="center" wrapText="1"/>
    </xf>
    <xf numFmtId="176" fontId="6" fillId="0" borderId="39" xfId="0" applyNumberFormat="1" applyFont="1" applyBorder="1" applyAlignment="1">
      <alignment horizontal="center" vertical="center" wrapText="1"/>
    </xf>
    <xf numFmtId="176" fontId="6" fillId="0" borderId="40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 applyProtection="1">
      <alignment horizontal="center" vertical="center" shrinkToFit="1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176" fontId="5" fillId="0" borderId="53" xfId="0" applyNumberFormat="1" applyFont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 vertical="center" shrinkToFit="1"/>
      <protection locked="0"/>
    </xf>
    <xf numFmtId="176" fontId="5" fillId="0" borderId="54" xfId="0" applyNumberFormat="1" applyFont="1" applyBorder="1" applyAlignment="1" applyProtection="1">
      <alignment horizontal="center" vertical="center" shrinkToFit="1"/>
      <protection locked="0"/>
    </xf>
    <xf numFmtId="176" fontId="5" fillId="0" borderId="16" xfId="0" applyNumberFormat="1" applyFont="1" applyBorder="1" applyAlignment="1">
      <alignment horizontal="center" vertical="center" wrapText="1" shrinkToFit="1"/>
    </xf>
    <xf numFmtId="176" fontId="5" fillId="0" borderId="15" xfId="0" applyNumberFormat="1" applyFont="1" applyBorder="1" applyAlignment="1">
      <alignment horizontal="center" vertical="center" wrapText="1" shrinkToFit="1"/>
    </xf>
    <xf numFmtId="176" fontId="5" fillId="0" borderId="60" xfId="0" applyNumberFormat="1" applyFont="1" applyBorder="1" applyAlignment="1">
      <alignment horizontal="center" vertical="center" wrapText="1" shrinkToFit="1"/>
    </xf>
    <xf numFmtId="176" fontId="5" fillId="0" borderId="36" xfId="0" applyNumberFormat="1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 wrapText="1" shrinkToFit="1"/>
    </xf>
    <xf numFmtId="176" fontId="5" fillId="0" borderId="37" xfId="0" applyNumberFormat="1" applyFont="1" applyBorder="1" applyAlignment="1">
      <alignment horizontal="center" vertical="center" wrapText="1" shrinkToFit="1"/>
    </xf>
    <xf numFmtId="176" fontId="5" fillId="0" borderId="16" xfId="0" applyNumberFormat="1" applyFont="1" applyBorder="1" applyAlignment="1">
      <alignment horizontal="center" vertical="center" textRotation="255" wrapText="1"/>
    </xf>
    <xf numFmtId="176" fontId="5" fillId="0" borderId="60" xfId="0" applyNumberFormat="1" applyFont="1" applyBorder="1" applyAlignment="1">
      <alignment horizontal="center" vertical="center" textRotation="255" wrapText="1"/>
    </xf>
    <xf numFmtId="176" fontId="5" fillId="0" borderId="36" xfId="0" applyNumberFormat="1" applyFont="1" applyBorder="1" applyAlignment="1">
      <alignment horizontal="center" vertical="center" textRotation="255" wrapText="1"/>
    </xf>
    <xf numFmtId="176" fontId="5" fillId="0" borderId="37" xfId="0" applyNumberFormat="1" applyFont="1" applyBorder="1" applyAlignment="1">
      <alignment horizontal="center" vertical="center" textRotation="255" wrapText="1"/>
    </xf>
    <xf numFmtId="176" fontId="5" fillId="0" borderId="38" xfId="0" applyNumberFormat="1" applyFont="1" applyBorder="1" applyAlignment="1">
      <alignment horizontal="center" vertical="center" textRotation="255" wrapText="1"/>
    </xf>
    <xf numFmtId="176" fontId="5" fillId="0" borderId="40" xfId="0" applyNumberFormat="1" applyFont="1" applyBorder="1" applyAlignment="1">
      <alignment horizontal="center" vertical="center" textRotation="255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53" xfId="0" applyNumberFormat="1" applyFont="1" applyBorder="1" applyAlignment="1">
      <alignment horizontal="center" vertical="center" wrapText="1"/>
    </xf>
    <xf numFmtId="176" fontId="5" fillId="0" borderId="55" xfId="0" applyNumberFormat="1" applyFont="1" applyBorder="1" applyAlignment="1">
      <alignment horizontal="center" vertical="center" wrapText="1"/>
    </xf>
    <xf numFmtId="176" fontId="5" fillId="0" borderId="43" xfId="0" applyNumberFormat="1" applyFont="1" applyBorder="1" applyAlignment="1">
      <alignment horizontal="center" vertical="center" wrapText="1"/>
    </xf>
    <xf numFmtId="176" fontId="5" fillId="0" borderId="57" xfId="0" applyNumberFormat="1" applyFont="1" applyBorder="1" applyAlignment="1">
      <alignment horizontal="center" vertical="center" wrapText="1"/>
    </xf>
    <xf numFmtId="176" fontId="6" fillId="0" borderId="15" xfId="0" applyNumberFormat="1" applyFont="1" applyBorder="1" applyAlignment="1" applyProtection="1">
      <alignment horizontal="center" vertical="center" shrinkToFit="1"/>
      <protection locked="0"/>
    </xf>
    <xf numFmtId="176" fontId="6" fillId="0" borderId="47" xfId="0" applyNumberFormat="1" applyFont="1" applyBorder="1" applyAlignment="1">
      <alignment horizontal="center" vertical="center"/>
    </xf>
    <xf numFmtId="176" fontId="6" fillId="0" borderId="48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176" fontId="5" fillId="0" borderId="55" xfId="0" applyNumberFormat="1" applyFont="1" applyBorder="1" applyAlignment="1" applyProtection="1">
      <alignment horizontal="center" vertical="center" shrinkToFit="1"/>
      <protection locked="0"/>
    </xf>
    <xf numFmtId="176" fontId="5" fillId="0" borderId="43" xfId="0" applyNumberFormat="1" applyFont="1" applyBorder="1" applyAlignment="1" applyProtection="1">
      <alignment horizontal="center" vertical="center" shrinkToFit="1"/>
      <protection locked="0"/>
    </xf>
    <xf numFmtId="176" fontId="5" fillId="0" borderId="44" xfId="0" applyNumberFormat="1" applyFont="1" applyBorder="1" applyAlignment="1" applyProtection="1">
      <alignment horizontal="center" vertical="center" shrinkToFit="1"/>
      <protection locked="0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55" xfId="0" applyNumberFormat="1" applyFont="1" applyBorder="1" applyAlignment="1">
      <alignment horizontal="center" vertical="center" shrinkToFit="1"/>
    </xf>
    <xf numFmtId="176" fontId="7" fillId="0" borderId="43" xfId="0" applyNumberFormat="1" applyFont="1" applyBorder="1" applyAlignment="1">
      <alignment horizontal="center" vertical="center" shrinkToFit="1"/>
    </xf>
    <xf numFmtId="176" fontId="7" fillId="0" borderId="57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Border="1" applyAlignment="1" applyProtection="1">
      <alignment horizontal="center" vertical="center" shrinkToFit="1"/>
      <protection locked="0"/>
    </xf>
    <xf numFmtId="176" fontId="5" fillId="0" borderId="17" xfId="0" applyNumberFormat="1" applyFont="1" applyBorder="1" applyAlignment="1" applyProtection="1">
      <alignment horizontal="center" vertical="center" shrinkToFit="1"/>
      <protection locked="0"/>
    </xf>
    <xf numFmtId="176" fontId="7" fillId="0" borderId="18" xfId="0" applyNumberFormat="1" applyFont="1" applyBorder="1" applyAlignment="1" applyProtection="1">
      <alignment horizontal="center" vertical="center" shrinkToFit="1"/>
      <protection locked="0"/>
    </xf>
    <xf numFmtId="176" fontId="7" fillId="0" borderId="32" xfId="0" applyNumberFormat="1" applyFont="1" applyBorder="1" applyAlignment="1">
      <alignment horizontal="center" vertical="center" textRotation="255" shrinkToFit="1"/>
    </xf>
    <xf numFmtId="176" fontId="7" fillId="0" borderId="58" xfId="0" applyNumberFormat="1" applyFont="1" applyBorder="1" applyAlignment="1">
      <alignment horizontal="center" vertical="center" textRotation="255" shrinkToFit="1"/>
    </xf>
    <xf numFmtId="176" fontId="7" fillId="0" borderId="59" xfId="0" applyNumberFormat="1" applyFont="1" applyBorder="1" applyAlignment="1">
      <alignment horizontal="center" vertical="center" textRotation="255" shrinkToFit="1"/>
    </xf>
    <xf numFmtId="176" fontId="5" fillId="0" borderId="37" xfId="0" applyNumberFormat="1" applyFont="1" applyBorder="1" applyAlignment="1" applyProtection="1">
      <alignment horizontal="center" vertical="center" shrinkToFit="1"/>
      <protection locked="0"/>
    </xf>
    <xf numFmtId="176" fontId="5" fillId="0" borderId="57" xfId="0" applyNumberFormat="1" applyFont="1" applyBorder="1" applyAlignment="1" applyProtection="1">
      <alignment horizontal="center" vertical="center" shrinkToFit="1"/>
      <protection locked="0"/>
    </xf>
    <xf numFmtId="176" fontId="7" fillId="0" borderId="11" xfId="0" applyNumberFormat="1" applyFont="1" applyBorder="1" applyAlignment="1">
      <alignment horizontal="left" vertical="center" shrinkToFit="1"/>
    </xf>
    <xf numFmtId="176" fontId="7" fillId="0" borderId="18" xfId="0" applyNumberFormat="1" applyFont="1" applyBorder="1" applyAlignment="1">
      <alignment horizontal="left" vertical="center" shrinkToFit="1"/>
    </xf>
    <xf numFmtId="176" fontId="7" fillId="0" borderId="17" xfId="0" applyNumberFormat="1" applyFont="1" applyBorder="1" applyAlignment="1">
      <alignment horizontal="left" vertical="center" shrinkToFit="1"/>
    </xf>
    <xf numFmtId="176" fontId="7" fillId="0" borderId="53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37" xfId="0" applyNumberFormat="1" applyFont="1" applyBorder="1" applyAlignment="1">
      <alignment horizontal="center" vertical="center"/>
    </xf>
    <xf numFmtId="176" fontId="7" fillId="0" borderId="55" xfId="0" applyNumberFormat="1" applyFont="1" applyBorder="1" applyAlignment="1">
      <alignment horizontal="center" vertical="center"/>
    </xf>
    <xf numFmtId="176" fontId="7" fillId="0" borderId="43" xfId="0" applyNumberFormat="1" applyFont="1" applyBorder="1" applyAlignment="1">
      <alignment horizontal="center" vertical="center"/>
    </xf>
    <xf numFmtId="176" fontId="7" fillId="0" borderId="57" xfId="0" applyNumberFormat="1" applyFont="1" applyBorder="1" applyAlignment="1">
      <alignment horizontal="center" vertical="center"/>
    </xf>
    <xf numFmtId="176" fontId="5" fillId="0" borderId="5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55" xfId="0" applyNumberFormat="1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center" vertical="center"/>
    </xf>
    <xf numFmtId="176" fontId="5" fillId="0" borderId="57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 applyProtection="1">
      <alignment horizontal="center" vertical="center" wrapText="1" shrinkToFit="1"/>
      <protection locked="0"/>
    </xf>
    <xf numFmtId="176" fontId="14" fillId="0" borderId="15" xfId="0" applyNumberFormat="1" applyFont="1" applyBorder="1" applyAlignment="1" applyProtection="1">
      <alignment horizontal="center" vertical="center" wrapText="1" shrinkToFit="1"/>
      <protection locked="0"/>
    </xf>
    <xf numFmtId="176" fontId="14" fillId="0" borderId="10" xfId="0" applyNumberFormat="1" applyFont="1" applyBorder="1" applyAlignment="1" applyProtection="1">
      <alignment horizontal="center" vertical="center" wrapText="1" shrinkToFit="1"/>
      <protection locked="0"/>
    </xf>
    <xf numFmtId="176" fontId="14" fillId="0" borderId="53" xfId="0" applyNumberFormat="1" applyFont="1" applyBorder="1" applyAlignment="1" applyProtection="1">
      <alignment horizontal="center" vertical="center" wrapText="1" shrinkToFit="1"/>
      <protection locked="0"/>
    </xf>
    <xf numFmtId="176" fontId="14" fillId="0" borderId="0" xfId="0" applyNumberFormat="1" applyFont="1" applyAlignment="1" applyProtection="1">
      <alignment horizontal="center" vertical="center" wrapText="1" shrinkToFit="1"/>
      <protection locked="0"/>
    </xf>
    <xf numFmtId="176" fontId="14" fillId="0" borderId="54" xfId="0" applyNumberFormat="1" applyFont="1" applyBorder="1" applyAlignment="1" applyProtection="1">
      <alignment horizontal="center" vertical="center" wrapText="1" shrinkToFit="1"/>
      <protection locked="0"/>
    </xf>
    <xf numFmtId="176" fontId="5" fillId="4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41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39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40" xfId="0" applyNumberFormat="1" applyFont="1" applyFill="1" applyBorder="1" applyAlignment="1" applyProtection="1">
      <alignment horizontal="center" vertical="center" shrinkToFit="1"/>
      <protection locked="0"/>
    </xf>
    <xf numFmtId="176" fontId="30" fillId="12" borderId="11" xfId="0" applyNumberFormat="1" applyFont="1" applyFill="1" applyBorder="1" applyAlignment="1">
      <alignment horizontal="center" vertical="center" shrinkToFit="1"/>
    </xf>
    <xf numFmtId="176" fontId="30" fillId="12" borderId="18" xfId="0" applyNumberFormat="1" applyFont="1" applyFill="1" applyBorder="1" applyAlignment="1">
      <alignment horizontal="center" vertical="center" shrinkToFit="1"/>
    </xf>
    <xf numFmtId="176" fontId="30" fillId="12" borderId="12" xfId="0" applyNumberFormat="1" applyFont="1" applyFill="1" applyBorder="1" applyAlignment="1">
      <alignment horizontal="center" vertical="center" shrinkToFit="1"/>
    </xf>
    <xf numFmtId="176" fontId="30" fillId="12" borderId="41" xfId="0" applyNumberFormat="1" applyFont="1" applyFill="1" applyBorder="1" applyAlignment="1">
      <alignment horizontal="center" vertical="center" shrinkToFit="1"/>
    </xf>
    <xf numFmtId="176" fontId="30" fillId="12" borderId="39" xfId="0" applyNumberFormat="1" applyFont="1" applyFill="1" applyBorder="1" applyAlignment="1">
      <alignment horizontal="center" vertical="center" shrinkToFit="1"/>
    </xf>
    <xf numFmtId="176" fontId="30" fillId="12" borderId="40" xfId="0" applyNumberFormat="1" applyFont="1" applyFill="1" applyBorder="1" applyAlignment="1">
      <alignment horizontal="center" vertical="center" shrinkToFit="1"/>
    </xf>
    <xf numFmtId="176" fontId="5" fillId="12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12" borderId="17" xfId="0" applyNumberFormat="1" applyFont="1" applyFill="1" applyBorder="1" applyAlignment="1" applyProtection="1">
      <alignment horizontal="center" vertical="center" shrinkToFit="1"/>
      <protection locked="0"/>
    </xf>
    <xf numFmtId="176" fontId="5" fillId="12" borderId="39" xfId="0" applyNumberFormat="1" applyFont="1" applyFill="1" applyBorder="1" applyAlignment="1" applyProtection="1">
      <alignment horizontal="center" vertical="center" shrinkToFit="1"/>
      <protection locked="0"/>
    </xf>
    <xf numFmtId="176" fontId="5" fillId="12" borderId="46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16" xfId="0" applyNumberFormat="1" applyFont="1" applyBorder="1" applyAlignment="1">
      <alignment horizontal="center" vertical="center" textRotation="255" wrapText="1"/>
    </xf>
    <xf numFmtId="176" fontId="7" fillId="0" borderId="60" xfId="0" applyNumberFormat="1" applyFont="1" applyBorder="1" applyAlignment="1">
      <alignment horizontal="center" vertical="center" textRotation="255" wrapText="1"/>
    </xf>
    <xf numFmtId="176" fontId="7" fillId="0" borderId="61" xfId="0" applyNumberFormat="1" applyFont="1" applyBorder="1" applyAlignment="1">
      <alignment horizontal="center" vertical="center" textRotation="255" wrapText="1"/>
    </xf>
    <xf numFmtId="176" fontId="7" fillId="0" borderId="57" xfId="0" applyNumberFormat="1" applyFont="1" applyBorder="1" applyAlignment="1">
      <alignment horizontal="center" vertical="center" textRotation="255" wrapText="1"/>
    </xf>
    <xf numFmtId="176" fontId="0" fillId="0" borderId="9" xfId="0" applyNumberFormat="1" applyBorder="1" applyAlignment="1" applyProtection="1">
      <alignment horizontal="center" vertical="center"/>
      <protection locked="0"/>
    </xf>
    <xf numFmtId="176" fontId="0" fillId="0" borderId="15" xfId="0" applyNumberFormat="1" applyBorder="1" applyAlignment="1" applyProtection="1">
      <alignment horizontal="center" vertical="center"/>
      <protection locked="0"/>
    </xf>
    <xf numFmtId="176" fontId="17" fillId="0" borderId="11" xfId="0" applyNumberFormat="1" applyFont="1" applyBorder="1" applyAlignment="1">
      <alignment horizontal="center" vertical="center" shrinkToFit="1"/>
    </xf>
    <xf numFmtId="176" fontId="17" fillId="0" borderId="18" xfId="0" applyNumberFormat="1" applyFont="1" applyBorder="1" applyAlignment="1">
      <alignment horizontal="center" vertical="center" shrinkToFit="1"/>
    </xf>
    <xf numFmtId="176" fontId="17" fillId="0" borderId="41" xfId="0" applyNumberFormat="1" applyFont="1" applyBorder="1" applyAlignment="1">
      <alignment horizontal="center" vertical="center" shrinkToFit="1"/>
    </xf>
    <xf numFmtId="176" fontId="17" fillId="0" borderId="39" xfId="0" applyNumberFormat="1" applyFont="1" applyBorder="1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176" fontId="41" fillId="0" borderId="11" xfId="0" applyNumberFormat="1" applyFont="1" applyBorder="1" applyAlignment="1">
      <alignment horizontal="center" vertical="center" shrinkToFit="1"/>
    </xf>
    <xf numFmtId="176" fontId="41" fillId="0" borderId="18" xfId="0" applyNumberFormat="1" applyFont="1" applyBorder="1" applyAlignment="1">
      <alignment horizontal="center" vertical="center" shrinkToFit="1"/>
    </xf>
    <xf numFmtId="176" fontId="41" fillId="0" borderId="12" xfId="0" applyNumberFormat="1" applyFont="1" applyBorder="1" applyAlignment="1">
      <alignment horizontal="center" vertical="center" shrinkToFit="1"/>
    </xf>
    <xf numFmtId="176" fontId="41" fillId="0" borderId="41" xfId="0" applyNumberFormat="1" applyFont="1" applyBorder="1" applyAlignment="1">
      <alignment horizontal="center" vertical="center" shrinkToFit="1"/>
    </xf>
    <xf numFmtId="176" fontId="41" fillId="0" borderId="39" xfId="0" applyNumberFormat="1" applyFont="1" applyBorder="1" applyAlignment="1">
      <alignment horizontal="center" vertical="center" shrinkToFit="1"/>
    </xf>
    <xf numFmtId="176" fontId="41" fillId="0" borderId="40" xfId="0" applyNumberFormat="1" applyFont="1" applyBorder="1" applyAlignment="1">
      <alignment horizontal="center" vertical="center" shrinkToFit="1"/>
    </xf>
    <xf numFmtId="176" fontId="0" fillId="0" borderId="60" xfId="0" applyNumberFormat="1" applyBorder="1" applyAlignment="1" applyProtection="1">
      <alignment horizontal="center" vertical="center"/>
      <protection locked="0"/>
    </xf>
    <xf numFmtId="176" fontId="0" fillId="0" borderId="57" xfId="0" applyNumberFormat="1" applyBorder="1" applyAlignment="1" applyProtection="1">
      <alignment horizontal="center" vertical="center"/>
      <protection locked="0"/>
    </xf>
    <xf numFmtId="176" fontId="0" fillId="0" borderId="18" xfId="0" applyNumberFormat="1" applyBorder="1" applyAlignment="1" applyProtection="1">
      <alignment horizontal="center" vertical="center"/>
      <protection locked="0"/>
    </xf>
    <xf numFmtId="176" fontId="0" fillId="0" borderId="17" xfId="0" applyNumberFormat="1" applyBorder="1" applyAlignment="1" applyProtection="1">
      <alignment horizontal="center" vertical="center"/>
      <protection locked="0"/>
    </xf>
    <xf numFmtId="176" fontId="0" fillId="0" borderId="44" xfId="0" applyNumberFormat="1" applyBorder="1" applyAlignment="1" applyProtection="1">
      <alignment horizontal="center" vertical="center"/>
      <protection locked="0"/>
    </xf>
    <xf numFmtId="176" fontId="41" fillId="0" borderId="11" xfId="0" applyNumberFormat="1" applyFont="1" applyBorder="1" applyAlignment="1">
      <alignment horizontal="center" vertical="center" wrapText="1"/>
    </xf>
    <xf numFmtId="176" fontId="41" fillId="0" borderId="18" xfId="0" applyNumberFormat="1" applyFont="1" applyBorder="1" applyAlignment="1">
      <alignment horizontal="center" vertical="center" wrapText="1"/>
    </xf>
    <xf numFmtId="176" fontId="41" fillId="0" borderId="12" xfId="0" applyNumberFormat="1" applyFont="1" applyBorder="1" applyAlignment="1">
      <alignment horizontal="center" vertical="center" wrapText="1"/>
    </xf>
    <xf numFmtId="176" fontId="41" fillId="0" borderId="55" xfId="0" applyNumberFormat="1" applyFont="1" applyBorder="1" applyAlignment="1">
      <alignment horizontal="center" vertical="center" wrapText="1"/>
    </xf>
    <xf numFmtId="176" fontId="41" fillId="0" borderId="43" xfId="0" applyNumberFormat="1" applyFont="1" applyBorder="1" applyAlignment="1">
      <alignment horizontal="center" vertical="center" wrapText="1"/>
    </xf>
    <xf numFmtId="176" fontId="41" fillId="0" borderId="57" xfId="0" applyNumberFormat="1" applyFont="1" applyBorder="1" applyAlignment="1">
      <alignment horizontal="center" vertical="center" wrapText="1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14" fillId="0" borderId="14" xfId="0" applyNumberFormat="1" applyFont="1" applyBorder="1" applyAlignment="1">
      <alignment horizontal="center" vertical="center"/>
    </xf>
    <xf numFmtId="176" fontId="14" fillId="0" borderId="45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 applyProtection="1">
      <alignment horizontal="center" vertical="center"/>
      <protection locked="0"/>
    </xf>
    <xf numFmtId="176" fontId="45" fillId="0" borderId="55" xfId="0" applyNumberFormat="1" applyFont="1" applyBorder="1" applyAlignment="1">
      <alignment horizontal="left" vertical="center" wrapText="1"/>
    </xf>
    <xf numFmtId="176" fontId="45" fillId="0" borderId="43" xfId="0" applyNumberFormat="1" applyFont="1" applyBorder="1" applyAlignment="1">
      <alignment horizontal="left" vertical="center" wrapText="1"/>
    </xf>
    <xf numFmtId="176" fontId="41" fillId="0" borderId="9" xfId="0" applyNumberFormat="1" applyFont="1" applyBorder="1" applyAlignment="1">
      <alignment horizontal="center" vertical="center" wrapText="1"/>
    </xf>
    <xf numFmtId="176" fontId="41" fillId="0" borderId="15" xfId="0" applyNumberFormat="1" applyFont="1" applyBorder="1" applyAlignment="1">
      <alignment horizontal="center" vertical="center" wrapText="1"/>
    </xf>
    <xf numFmtId="176" fontId="41" fillId="0" borderId="10" xfId="0" applyNumberFormat="1" applyFont="1" applyBorder="1" applyAlignment="1">
      <alignment horizontal="center" vertical="center" wrapText="1"/>
    </xf>
    <xf numFmtId="176" fontId="41" fillId="0" borderId="44" xfId="0" applyNumberFormat="1" applyFont="1" applyBorder="1" applyAlignment="1">
      <alignment horizontal="center" vertical="center" wrapText="1"/>
    </xf>
    <xf numFmtId="176" fontId="41" fillId="0" borderId="60" xfId="0" applyNumberFormat="1" applyFont="1" applyBorder="1" applyAlignment="1">
      <alignment horizontal="center" vertical="center" wrapText="1"/>
    </xf>
    <xf numFmtId="176" fontId="14" fillId="0" borderId="48" xfId="0" applyNumberFormat="1" applyFont="1" applyBorder="1" applyAlignment="1" applyProtection="1">
      <alignment horizontal="center" vertical="center" shrinkToFit="1"/>
      <protection locked="0"/>
    </xf>
    <xf numFmtId="176" fontId="14" fillId="0" borderId="51" xfId="0" applyNumberFormat="1" applyFont="1" applyBorder="1" applyAlignment="1" applyProtection="1">
      <alignment horizontal="center" vertical="center" shrinkToFit="1"/>
      <protection locked="0"/>
    </xf>
    <xf numFmtId="176" fontId="14" fillId="0" borderId="50" xfId="0" applyNumberFormat="1" applyFont="1" applyBorder="1" applyAlignment="1" applyProtection="1">
      <alignment horizontal="center" vertical="center" shrinkToFit="1"/>
      <protection locked="0"/>
    </xf>
    <xf numFmtId="176" fontId="14" fillId="0" borderId="52" xfId="0" applyNumberFormat="1" applyFont="1" applyBorder="1" applyAlignment="1" applyProtection="1">
      <alignment horizontal="center" vertical="center" shrinkToFit="1"/>
      <protection locked="0"/>
    </xf>
    <xf numFmtId="176" fontId="5" fillId="0" borderId="11" xfId="0" applyNumberFormat="1" applyFont="1" applyBorder="1" applyAlignment="1" applyProtection="1">
      <alignment horizontal="center" vertical="center" wrapText="1"/>
      <protection locked="0"/>
    </xf>
    <xf numFmtId="176" fontId="5" fillId="0" borderId="18" xfId="0" applyNumberFormat="1" applyFont="1" applyBorder="1" applyAlignment="1" applyProtection="1">
      <alignment horizontal="center" vertical="center" wrapText="1"/>
      <protection locked="0"/>
    </xf>
    <xf numFmtId="176" fontId="5" fillId="0" borderId="17" xfId="0" applyNumberFormat="1" applyFont="1" applyBorder="1" applyAlignment="1" applyProtection="1">
      <alignment horizontal="center" vertical="center" wrapText="1"/>
      <protection locked="0"/>
    </xf>
    <xf numFmtId="176" fontId="5" fillId="0" borderId="55" xfId="0" applyNumberFormat="1" applyFont="1" applyBorder="1" applyAlignment="1" applyProtection="1">
      <alignment horizontal="center" vertical="center" wrapText="1"/>
      <protection locked="0"/>
    </xf>
    <xf numFmtId="176" fontId="5" fillId="0" borderId="43" xfId="0" applyNumberFormat="1" applyFont="1" applyBorder="1" applyAlignment="1" applyProtection="1">
      <alignment horizontal="center" vertical="center" wrapText="1"/>
      <protection locked="0"/>
    </xf>
    <xf numFmtId="176" fontId="5" fillId="0" borderId="44" xfId="0" applyNumberFormat="1" applyFont="1" applyBorder="1" applyAlignment="1" applyProtection="1">
      <alignment horizontal="center" vertical="center" wrapText="1"/>
      <protection locked="0"/>
    </xf>
    <xf numFmtId="176" fontId="5" fillId="0" borderId="16" xfId="3" applyNumberFormat="1" applyFont="1" applyBorder="1" applyAlignment="1">
      <alignment horizontal="center" vertical="center" wrapText="1" shrinkToFit="1"/>
    </xf>
    <xf numFmtId="176" fontId="5" fillId="0" borderId="15" xfId="3" applyNumberFormat="1" applyFont="1" applyBorder="1" applyAlignment="1">
      <alignment horizontal="center" vertical="center" wrapText="1" shrinkToFit="1"/>
    </xf>
    <xf numFmtId="176" fontId="5" fillId="0" borderId="10" xfId="3" applyNumberFormat="1" applyFont="1" applyBorder="1" applyAlignment="1">
      <alignment horizontal="center" vertical="center" wrapText="1" shrinkToFit="1"/>
    </xf>
    <xf numFmtId="176" fontId="5" fillId="0" borderId="36" xfId="3" applyNumberFormat="1" applyFont="1" applyBorder="1" applyAlignment="1">
      <alignment horizontal="center" vertical="center" wrapText="1" shrinkToFit="1"/>
    </xf>
    <xf numFmtId="176" fontId="5" fillId="0" borderId="0" xfId="3" applyNumberFormat="1" applyFont="1" applyAlignment="1">
      <alignment horizontal="center" vertical="center" wrapText="1" shrinkToFit="1"/>
    </xf>
    <xf numFmtId="176" fontId="5" fillId="0" borderId="54" xfId="3" applyNumberFormat="1" applyFont="1" applyBorder="1" applyAlignment="1">
      <alignment horizontal="center" vertical="center" wrapText="1" shrinkToFit="1"/>
    </xf>
    <xf numFmtId="176" fontId="5" fillId="0" borderId="38" xfId="3" applyNumberFormat="1" applyFont="1" applyBorder="1" applyAlignment="1">
      <alignment horizontal="center" vertical="center" wrapText="1" shrinkToFit="1"/>
    </xf>
    <xf numFmtId="176" fontId="5" fillId="0" borderId="39" xfId="3" applyNumberFormat="1" applyFont="1" applyBorder="1" applyAlignment="1">
      <alignment horizontal="center" vertical="center" wrapText="1" shrinkToFit="1"/>
    </xf>
    <xf numFmtId="176" fontId="5" fillId="0" borderId="46" xfId="3" applyNumberFormat="1" applyFont="1" applyBorder="1" applyAlignment="1">
      <alignment horizontal="center" vertical="center" wrapText="1" shrinkToFit="1"/>
    </xf>
    <xf numFmtId="176" fontId="5" fillId="0" borderId="28" xfId="0" applyNumberFormat="1" applyFont="1" applyBorder="1" applyAlignment="1">
      <alignment horizontal="center" vertical="center" textRotation="255" shrinkToFit="1"/>
    </xf>
    <xf numFmtId="176" fontId="5" fillId="0" borderId="30" xfId="0" applyNumberFormat="1" applyFont="1" applyBorder="1" applyAlignment="1">
      <alignment horizontal="center" vertical="center" textRotation="255" shrinkToFit="1"/>
    </xf>
    <xf numFmtId="176" fontId="55" fillId="0" borderId="28" xfId="0" applyNumberFormat="1" applyFont="1" applyBorder="1" applyAlignment="1">
      <alignment horizontal="center" vertical="center" textRotation="255" shrinkToFit="1"/>
    </xf>
    <xf numFmtId="176" fontId="55" fillId="0" borderId="30" xfId="0" applyNumberFormat="1" applyFont="1" applyBorder="1" applyAlignment="1">
      <alignment horizontal="center" vertical="center" textRotation="255" shrinkToFit="1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center" vertical="center"/>
    </xf>
    <xf numFmtId="176" fontId="6" fillId="0" borderId="69" xfId="0" applyNumberFormat="1" applyFont="1" applyBorder="1" applyAlignment="1">
      <alignment horizontal="center" vertical="center"/>
    </xf>
    <xf numFmtId="176" fontId="6" fillId="0" borderId="70" xfId="0" applyNumberFormat="1" applyFont="1" applyBorder="1" applyAlignment="1">
      <alignment horizontal="center" vertical="center"/>
    </xf>
    <xf numFmtId="176" fontId="6" fillId="0" borderId="68" xfId="0" applyNumberFormat="1" applyFont="1" applyBorder="1" applyAlignment="1">
      <alignment horizontal="center" vertical="center"/>
    </xf>
    <xf numFmtId="176" fontId="6" fillId="0" borderId="67" xfId="0" applyNumberFormat="1" applyFont="1" applyBorder="1" applyAlignment="1">
      <alignment horizontal="center" vertical="center"/>
    </xf>
    <xf numFmtId="0" fontId="39" fillId="0" borderId="9" xfId="4" applyBorder="1" applyAlignment="1" applyProtection="1">
      <alignment horizontal="center" vertical="center"/>
      <protection locked="0"/>
    </xf>
    <xf numFmtId="0" fontId="40" fillId="0" borderId="15" xfId="0" applyFont="1" applyBorder="1" applyAlignment="1" applyProtection="1">
      <alignment horizontal="center" vertical="center"/>
      <protection locked="0"/>
    </xf>
    <xf numFmtId="0" fontId="40" fillId="0" borderId="10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40" fillId="0" borderId="43" xfId="0" applyFont="1" applyBorder="1" applyAlignment="1" applyProtection="1">
      <alignment horizontal="center" vertical="center"/>
      <protection locked="0"/>
    </xf>
    <xf numFmtId="0" fontId="40" fillId="0" borderId="44" xfId="0" applyFont="1" applyBorder="1" applyAlignment="1" applyProtection="1">
      <alignment horizontal="center" vertical="center"/>
      <protection locked="0"/>
    </xf>
    <xf numFmtId="176" fontId="55" fillId="0" borderId="26" xfId="0" applyNumberFormat="1" applyFont="1" applyBorder="1" applyAlignment="1">
      <alignment horizontal="center" vertical="center" textRotation="255" shrinkToFit="1"/>
    </xf>
    <xf numFmtId="179" fontId="5" fillId="0" borderId="62" xfId="3" applyNumberFormat="1" applyFont="1" applyBorder="1" applyAlignment="1" applyProtection="1">
      <alignment horizontal="center" vertical="center" shrinkToFit="1"/>
      <protection locked="0"/>
    </xf>
    <xf numFmtId="179" fontId="5" fillId="0" borderId="14" xfId="3" applyNumberFormat="1" applyFont="1" applyBorder="1" applyAlignment="1" applyProtection="1">
      <alignment horizontal="center" vertical="center" shrinkToFit="1"/>
      <protection locked="0"/>
    </xf>
    <xf numFmtId="179" fontId="5" fillId="0" borderId="45" xfId="3" applyNumberFormat="1" applyFont="1" applyBorder="1" applyAlignment="1" applyProtection="1">
      <alignment horizontal="center" vertical="center" shrinkToFit="1"/>
      <protection locked="0"/>
    </xf>
    <xf numFmtId="179" fontId="5" fillId="0" borderId="42" xfId="3" applyNumberFormat="1" applyFont="1" applyBorder="1" applyAlignment="1" applyProtection="1">
      <alignment horizontal="center" vertical="center" shrinkToFit="1"/>
      <protection locked="0"/>
    </xf>
    <xf numFmtId="179" fontId="5" fillId="0" borderId="18" xfId="3" applyNumberFormat="1" applyFont="1" applyBorder="1" applyAlignment="1" applyProtection="1">
      <alignment horizontal="center" vertical="center" shrinkToFit="1"/>
      <protection locked="0"/>
    </xf>
    <xf numFmtId="179" fontId="5" fillId="0" borderId="17" xfId="3" applyNumberFormat="1" applyFont="1" applyBorder="1" applyAlignment="1" applyProtection="1">
      <alignment horizontal="center" vertical="center" shrinkToFit="1"/>
      <protection locked="0"/>
    </xf>
    <xf numFmtId="179" fontId="5" fillId="0" borderId="68" xfId="3" applyNumberFormat="1" applyFont="1" applyBorder="1" applyAlignment="1" applyProtection="1">
      <alignment horizontal="center" vertical="center" shrinkToFit="1"/>
      <protection locked="0"/>
    </xf>
    <xf numFmtId="179" fontId="5" fillId="0" borderId="71" xfId="3" applyNumberFormat="1" applyFont="1" applyBorder="1" applyAlignment="1" applyProtection="1">
      <alignment horizontal="center" vertical="center" shrinkToFit="1"/>
      <protection locked="0"/>
    </xf>
    <xf numFmtId="179" fontId="5" fillId="0" borderId="72" xfId="3" applyNumberFormat="1" applyFont="1" applyBorder="1" applyAlignment="1" applyProtection="1">
      <alignment horizontal="center" vertical="center" shrinkToFit="1"/>
      <protection locked="0"/>
    </xf>
    <xf numFmtId="177" fontId="5" fillId="0" borderId="16" xfId="3" applyNumberFormat="1" applyFont="1" applyBorder="1" applyAlignment="1">
      <alignment vertical="center" shrinkToFit="1"/>
    </xf>
    <xf numFmtId="177" fontId="5" fillId="0" borderId="15" xfId="3" applyNumberFormat="1" applyFont="1" applyBorder="1" applyAlignment="1">
      <alignment vertical="center" shrinkToFit="1"/>
    </xf>
    <xf numFmtId="177" fontId="5" fillId="0" borderId="10" xfId="3" applyNumberFormat="1" applyFont="1" applyBorder="1" applyAlignment="1">
      <alignment vertical="center" shrinkToFit="1"/>
    </xf>
    <xf numFmtId="177" fontId="5" fillId="0" borderId="61" xfId="3" applyNumberFormat="1" applyFont="1" applyBorder="1" applyAlignment="1">
      <alignment vertical="center" shrinkToFit="1"/>
    </xf>
    <xf numFmtId="177" fontId="5" fillId="0" borderId="43" xfId="3" applyNumberFormat="1" applyFont="1" applyBorder="1" applyAlignment="1">
      <alignment vertical="center" shrinkToFit="1"/>
    </xf>
    <xf numFmtId="177" fontId="5" fillId="0" borderId="44" xfId="3" applyNumberFormat="1" applyFont="1" applyBorder="1" applyAlignment="1">
      <alignment vertical="center" shrinkToFit="1"/>
    </xf>
    <xf numFmtId="176" fontId="5" fillId="0" borderId="67" xfId="3" applyNumberFormat="1" applyFont="1" applyBorder="1" applyAlignment="1">
      <alignment vertical="center" shrinkToFit="1"/>
    </xf>
    <xf numFmtId="176" fontId="5" fillId="0" borderId="28" xfId="3" applyNumberFormat="1" applyFont="1" applyBorder="1" applyAlignment="1">
      <alignment vertical="center" shrinkToFit="1"/>
    </xf>
    <xf numFmtId="176" fontId="5" fillId="0" borderId="70" xfId="3" applyNumberFormat="1" applyFont="1" applyBorder="1" applyAlignment="1">
      <alignment vertical="center" shrinkToFit="1"/>
    </xf>
    <xf numFmtId="177" fontId="5" fillId="0" borderId="24" xfId="3" applyNumberFormat="1" applyFont="1" applyBorder="1" applyAlignment="1">
      <alignment vertical="center" shrinkToFit="1"/>
    </xf>
    <xf numFmtId="177" fontId="5" fillId="0" borderId="28" xfId="3" applyNumberFormat="1" applyFont="1" applyBorder="1" applyAlignment="1">
      <alignment vertical="center" shrinkToFit="1"/>
    </xf>
    <xf numFmtId="177" fontId="5" fillId="0" borderId="29" xfId="3" applyNumberFormat="1" applyFont="1" applyBorder="1" applyAlignment="1">
      <alignment vertical="center" shrinkToFit="1"/>
    </xf>
    <xf numFmtId="176" fontId="5" fillId="0" borderId="54" xfId="3" applyNumberFormat="1" applyFont="1" applyBorder="1" applyAlignment="1">
      <alignment vertical="center" shrinkToFit="1"/>
    </xf>
    <xf numFmtId="176" fontId="5" fillId="0" borderId="39" xfId="3" applyNumberFormat="1" applyFont="1" applyBorder="1" applyAlignment="1">
      <alignment vertical="center" shrinkToFit="1"/>
    </xf>
    <xf numFmtId="176" fontId="5" fillId="0" borderId="46" xfId="3" applyNumberFormat="1" applyFont="1" applyBorder="1" applyAlignment="1">
      <alignment vertical="center" shrinkToFit="1"/>
    </xf>
    <xf numFmtId="177" fontId="5" fillId="0" borderId="25" xfId="3" applyNumberFormat="1" applyFont="1" applyBorder="1" applyAlignment="1">
      <alignment vertical="center" shrinkToFit="1"/>
    </xf>
    <xf numFmtId="177" fontId="5" fillId="0" borderId="30" xfId="3" applyNumberFormat="1" applyFont="1" applyBorder="1" applyAlignment="1">
      <alignment vertical="center" shrinkToFit="1"/>
    </xf>
    <xf numFmtId="177" fontId="5" fillId="0" borderId="31" xfId="3" applyNumberFormat="1" applyFont="1" applyBorder="1" applyAlignment="1">
      <alignment vertical="center" shrinkToFit="1"/>
    </xf>
    <xf numFmtId="178" fontId="5" fillId="0" borderId="18" xfId="3" applyNumberFormat="1" applyFont="1" applyBorder="1" applyAlignment="1" applyProtection="1">
      <alignment horizontal="center" vertical="center" shrinkToFit="1"/>
      <protection locked="0"/>
    </xf>
    <xf numFmtId="178" fontId="5" fillId="0" borderId="17" xfId="3" applyNumberFormat="1" applyFont="1" applyBorder="1" applyAlignment="1" applyProtection="1">
      <alignment horizontal="center" vertical="center" shrinkToFit="1"/>
      <protection locked="0"/>
    </xf>
    <xf numFmtId="178" fontId="5" fillId="0" borderId="39" xfId="3" applyNumberFormat="1" applyFont="1" applyBorder="1" applyAlignment="1" applyProtection="1">
      <alignment horizontal="center" vertical="center" shrinkToFit="1"/>
      <protection locked="0"/>
    </xf>
    <xf numFmtId="178" fontId="5" fillId="0" borderId="46" xfId="3" applyNumberFormat="1" applyFont="1" applyBorder="1" applyAlignment="1" applyProtection="1">
      <alignment horizontal="center" vertical="center" shrinkToFit="1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176" fontId="5" fillId="0" borderId="60" xfId="0" applyNumberFormat="1" applyFont="1" applyBorder="1" applyAlignment="1" applyProtection="1">
      <alignment horizontal="center" vertical="center"/>
      <protection locked="0"/>
    </xf>
    <xf numFmtId="176" fontId="5" fillId="0" borderId="55" xfId="0" applyNumberFormat="1" applyFont="1" applyBorder="1" applyAlignment="1" applyProtection="1">
      <alignment horizontal="center" vertical="center"/>
      <protection locked="0"/>
    </xf>
    <xf numFmtId="176" fontId="5" fillId="0" borderId="43" xfId="0" applyNumberFormat="1" applyFont="1" applyBorder="1" applyAlignment="1" applyProtection="1">
      <alignment horizontal="center" vertical="center"/>
      <protection locked="0"/>
    </xf>
    <xf numFmtId="176" fontId="5" fillId="0" borderId="57" xfId="0" applyNumberFormat="1" applyFont="1" applyBorder="1" applyAlignment="1" applyProtection="1">
      <alignment horizontal="center" vertical="center"/>
      <protection locked="0"/>
    </xf>
    <xf numFmtId="176" fontId="55" fillId="0" borderId="48" xfId="0" applyNumberFormat="1" applyFont="1" applyBorder="1" applyAlignment="1">
      <alignment horizontal="center" vertical="center" textRotation="255" shrinkToFit="1"/>
    </xf>
    <xf numFmtId="176" fontId="55" fillId="0" borderId="50" xfId="0" applyNumberFormat="1" applyFont="1" applyBorder="1" applyAlignment="1">
      <alignment horizontal="center" vertical="center" textRotation="255" shrinkToFit="1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176" fontId="0" fillId="0" borderId="57" xfId="0" applyNumberFormat="1" applyBorder="1" applyAlignment="1">
      <alignment horizontal="center" vertical="center"/>
    </xf>
    <xf numFmtId="176" fontId="60" fillId="0" borderId="11" xfId="0" applyNumberFormat="1" applyFont="1" applyBorder="1" applyAlignment="1">
      <alignment horizontal="left" vertical="center" wrapText="1"/>
    </xf>
    <xf numFmtId="176" fontId="60" fillId="0" borderId="18" xfId="0" applyNumberFormat="1" applyFont="1" applyBorder="1" applyAlignment="1">
      <alignment horizontal="left" vertical="center" wrapText="1"/>
    </xf>
    <xf numFmtId="176" fontId="60" fillId="0" borderId="55" xfId="0" applyNumberFormat="1" applyFont="1" applyBorder="1" applyAlignment="1">
      <alignment horizontal="left" vertical="center" wrapText="1"/>
    </xf>
    <xf numFmtId="176" fontId="60" fillId="0" borderId="43" xfId="0" applyNumberFormat="1" applyFont="1" applyBorder="1" applyAlignment="1">
      <alignment horizontal="left" vertical="center" wrapText="1"/>
    </xf>
    <xf numFmtId="176" fontId="0" fillId="0" borderId="18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44" xfId="0" applyNumberFormat="1" applyBorder="1" applyAlignment="1">
      <alignment horizontal="center" vertical="center"/>
    </xf>
    <xf numFmtId="176" fontId="0" fillId="0" borderId="5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3" xfId="0" applyBorder="1" applyAlignment="1">
      <alignment horizontal="right" vertical="center"/>
    </xf>
    <xf numFmtId="176" fontId="60" fillId="0" borderId="12" xfId="0" applyNumberFormat="1" applyFont="1" applyBorder="1" applyAlignment="1">
      <alignment horizontal="left" vertical="center" wrapText="1"/>
    </xf>
    <xf numFmtId="176" fontId="60" fillId="0" borderId="41" xfId="0" applyNumberFormat="1" applyFont="1" applyBorder="1" applyAlignment="1">
      <alignment horizontal="left" vertical="center" wrapText="1"/>
    </xf>
    <xf numFmtId="176" fontId="60" fillId="0" borderId="39" xfId="0" applyNumberFormat="1" applyFont="1" applyBorder="1" applyAlignment="1">
      <alignment horizontal="left" vertical="center" wrapText="1"/>
    </xf>
    <xf numFmtId="176" fontId="60" fillId="0" borderId="40" xfId="0" applyNumberFormat="1" applyFont="1" applyBorder="1" applyAlignment="1">
      <alignment horizontal="left" vertical="center" wrapText="1"/>
    </xf>
    <xf numFmtId="176" fontId="5" fillId="4" borderId="11" xfId="0" applyNumberFormat="1" applyFont="1" applyFill="1" applyBorder="1" applyAlignment="1">
      <alignment horizontal="center" vertical="center" shrinkToFit="1"/>
    </xf>
    <xf numFmtId="176" fontId="5" fillId="4" borderId="18" xfId="0" applyNumberFormat="1" applyFont="1" applyFill="1" applyBorder="1" applyAlignment="1">
      <alignment horizontal="center" vertical="center" shrinkToFit="1"/>
    </xf>
    <xf numFmtId="176" fontId="5" fillId="4" borderId="12" xfId="0" applyNumberFormat="1" applyFont="1" applyFill="1" applyBorder="1" applyAlignment="1">
      <alignment horizontal="center" vertical="center" shrinkToFit="1"/>
    </xf>
    <xf numFmtId="176" fontId="5" fillId="4" borderId="41" xfId="0" applyNumberFormat="1" applyFont="1" applyFill="1" applyBorder="1" applyAlignment="1">
      <alignment horizontal="center" vertical="center" shrinkToFit="1"/>
    </xf>
    <xf numFmtId="176" fontId="5" fillId="4" borderId="39" xfId="0" applyNumberFormat="1" applyFont="1" applyFill="1" applyBorder="1" applyAlignment="1">
      <alignment horizontal="center" vertical="center" shrinkToFit="1"/>
    </xf>
    <xf numFmtId="176" fontId="5" fillId="4" borderId="40" xfId="0" applyNumberFormat="1" applyFont="1" applyFill="1" applyBorder="1" applyAlignment="1">
      <alignment horizontal="center" vertical="center" shrinkToFit="1"/>
    </xf>
    <xf numFmtId="176" fontId="30" fillId="0" borderId="11" xfId="0" applyNumberFormat="1" applyFont="1" applyBorder="1" applyAlignment="1">
      <alignment horizontal="center" vertical="center" shrinkToFit="1"/>
    </xf>
    <xf numFmtId="176" fontId="30" fillId="0" borderId="18" xfId="0" applyNumberFormat="1" applyFont="1" applyBorder="1" applyAlignment="1">
      <alignment horizontal="center" vertical="center" shrinkToFit="1"/>
    </xf>
    <xf numFmtId="176" fontId="30" fillId="0" borderId="12" xfId="0" applyNumberFormat="1" applyFont="1" applyBorder="1" applyAlignment="1">
      <alignment horizontal="center" vertical="center" shrinkToFit="1"/>
    </xf>
    <xf numFmtId="176" fontId="30" fillId="0" borderId="41" xfId="0" applyNumberFormat="1" applyFont="1" applyBorder="1" applyAlignment="1">
      <alignment horizontal="center" vertical="center" shrinkToFit="1"/>
    </xf>
    <xf numFmtId="176" fontId="30" fillId="0" borderId="39" xfId="0" applyNumberFormat="1" applyFont="1" applyBorder="1" applyAlignment="1">
      <alignment horizontal="center" vertical="center" shrinkToFit="1"/>
    </xf>
    <xf numFmtId="176" fontId="30" fillId="0" borderId="40" xfId="0" applyNumberFormat="1" applyFont="1" applyBorder="1" applyAlignment="1">
      <alignment horizontal="center" vertical="center" shrinkToFit="1"/>
    </xf>
    <xf numFmtId="176" fontId="5" fillId="12" borderId="18" xfId="0" applyNumberFormat="1" applyFont="1" applyFill="1" applyBorder="1" applyAlignment="1">
      <alignment horizontal="center" vertical="center" shrinkToFit="1"/>
    </xf>
    <xf numFmtId="176" fontId="5" fillId="12" borderId="17" xfId="0" applyNumberFormat="1" applyFont="1" applyFill="1" applyBorder="1" applyAlignment="1">
      <alignment horizontal="center" vertical="center" shrinkToFit="1"/>
    </xf>
    <xf numFmtId="176" fontId="5" fillId="12" borderId="39" xfId="0" applyNumberFormat="1" applyFont="1" applyFill="1" applyBorder="1" applyAlignment="1">
      <alignment horizontal="center" vertical="center" shrinkToFit="1"/>
    </xf>
    <xf numFmtId="176" fontId="5" fillId="12" borderId="46" xfId="0" applyNumberFormat="1" applyFont="1" applyFill="1" applyBorder="1" applyAlignment="1">
      <alignment horizontal="center" vertical="center" shrinkToFit="1"/>
    </xf>
    <xf numFmtId="176" fontId="14" fillId="0" borderId="9" xfId="0" applyNumberFormat="1" applyFont="1" applyBorder="1" applyAlignment="1">
      <alignment horizontal="center" vertical="center" wrapText="1" shrinkToFit="1"/>
    </xf>
    <xf numFmtId="176" fontId="14" fillId="0" borderId="15" xfId="0" applyNumberFormat="1" applyFont="1" applyBorder="1" applyAlignment="1">
      <alignment horizontal="center" vertical="center" wrapText="1" shrinkToFit="1"/>
    </xf>
    <xf numFmtId="176" fontId="14" fillId="0" borderId="10" xfId="0" applyNumberFormat="1" applyFont="1" applyBorder="1" applyAlignment="1">
      <alignment horizontal="center" vertical="center" wrapText="1" shrinkToFit="1"/>
    </xf>
    <xf numFmtId="176" fontId="14" fillId="0" borderId="53" xfId="0" applyNumberFormat="1" applyFont="1" applyBorder="1" applyAlignment="1">
      <alignment horizontal="center" vertical="center" wrapText="1" shrinkToFit="1"/>
    </xf>
    <xf numFmtId="176" fontId="14" fillId="0" borderId="0" xfId="0" applyNumberFormat="1" applyFont="1" applyAlignment="1">
      <alignment horizontal="center" vertical="center" wrapText="1" shrinkToFit="1"/>
    </xf>
    <xf numFmtId="176" fontId="14" fillId="0" borderId="54" xfId="0" applyNumberFormat="1" applyFont="1" applyBorder="1" applyAlignment="1">
      <alignment horizontal="center" vertical="center" wrapText="1" shrinkToFit="1"/>
    </xf>
    <xf numFmtId="176" fontId="14" fillId="0" borderId="18" xfId="0" applyNumberFormat="1" applyFont="1" applyBorder="1" applyAlignment="1">
      <alignment horizontal="center" vertical="center" shrinkToFit="1"/>
    </xf>
    <xf numFmtId="176" fontId="14" fillId="0" borderId="39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53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5" fillId="0" borderId="54" xfId="0" applyNumberFormat="1" applyFont="1" applyBorder="1" applyAlignment="1">
      <alignment horizontal="center" vertical="center" shrinkToFit="1"/>
    </xf>
    <xf numFmtId="176" fontId="5" fillId="0" borderId="55" xfId="0" applyNumberFormat="1" applyFont="1" applyBorder="1" applyAlignment="1">
      <alignment horizontal="center" vertical="center" shrinkToFit="1"/>
    </xf>
    <xf numFmtId="176" fontId="5" fillId="0" borderId="43" xfId="0" applyNumberFormat="1" applyFont="1" applyBorder="1" applyAlignment="1">
      <alignment horizontal="center" vertical="center" shrinkToFit="1"/>
    </xf>
    <xf numFmtId="176" fontId="5" fillId="0" borderId="44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5" fillId="0" borderId="17" xfId="0" applyNumberFormat="1" applyFont="1" applyBorder="1" applyAlignment="1">
      <alignment horizontal="center" vertical="center" shrinkToFit="1"/>
    </xf>
    <xf numFmtId="176" fontId="14" fillId="0" borderId="9" xfId="0" applyNumberFormat="1" applyFont="1" applyBorder="1" applyAlignment="1">
      <alignment horizontal="center" vertical="center" shrinkToFit="1"/>
    </xf>
    <xf numFmtId="176" fontId="14" fillId="0" borderId="15" xfId="0" applyNumberFormat="1" applyFont="1" applyBorder="1" applyAlignment="1">
      <alignment horizontal="center" vertical="center" shrinkToFit="1"/>
    </xf>
    <xf numFmtId="176" fontId="14" fillId="0" borderId="10" xfId="0" applyNumberFormat="1" applyFont="1" applyBorder="1" applyAlignment="1">
      <alignment horizontal="center" vertical="center" shrinkToFit="1"/>
    </xf>
    <xf numFmtId="176" fontId="14" fillId="0" borderId="41" xfId="0" applyNumberFormat="1" applyFont="1" applyBorder="1" applyAlignment="1">
      <alignment horizontal="center" vertical="center" shrinkToFit="1"/>
    </xf>
    <xf numFmtId="176" fontId="14" fillId="0" borderId="46" xfId="0" applyNumberFormat="1" applyFont="1" applyBorder="1" applyAlignment="1">
      <alignment horizontal="center" vertical="center" shrinkToFit="1"/>
    </xf>
    <xf numFmtId="176" fontId="14" fillId="0" borderId="48" xfId="0" applyNumberFormat="1" applyFont="1" applyBorder="1" applyAlignment="1">
      <alignment horizontal="center" vertical="center" shrinkToFit="1"/>
    </xf>
    <xf numFmtId="176" fontId="14" fillId="0" borderId="51" xfId="0" applyNumberFormat="1" applyFont="1" applyBorder="1" applyAlignment="1">
      <alignment horizontal="center" vertical="center" shrinkToFit="1"/>
    </xf>
    <xf numFmtId="176" fontId="14" fillId="0" borderId="50" xfId="0" applyNumberFormat="1" applyFont="1" applyBorder="1" applyAlignment="1">
      <alignment horizontal="center" vertical="center" shrinkToFit="1"/>
    </xf>
    <xf numFmtId="176" fontId="14" fillId="0" borderId="52" xfId="0" applyNumberFormat="1" applyFont="1" applyBorder="1" applyAlignment="1">
      <alignment horizontal="center" vertical="center" shrinkToFit="1"/>
    </xf>
    <xf numFmtId="176" fontId="5" fillId="0" borderId="37" xfId="0" applyNumberFormat="1" applyFont="1" applyBorder="1" applyAlignment="1">
      <alignment horizontal="center" vertical="center" shrinkToFit="1"/>
    </xf>
    <xf numFmtId="176" fontId="5" fillId="0" borderId="57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 shrinkToFit="1"/>
    </xf>
    <xf numFmtId="176" fontId="42" fillId="0" borderId="53" xfId="0" applyNumberFormat="1" applyFont="1" applyBorder="1" applyAlignment="1">
      <alignment horizontal="center" vertical="center" shrinkToFit="1"/>
    </xf>
    <xf numFmtId="176" fontId="42" fillId="0" borderId="0" xfId="0" applyNumberFormat="1" applyFont="1" applyAlignment="1">
      <alignment horizontal="center" vertical="center" shrinkToFit="1"/>
    </xf>
    <xf numFmtId="176" fontId="42" fillId="0" borderId="54" xfId="0" applyNumberFormat="1" applyFont="1" applyBorder="1" applyAlignment="1">
      <alignment horizontal="center" vertical="center" shrinkToFit="1"/>
    </xf>
    <xf numFmtId="176" fontId="42" fillId="0" borderId="41" xfId="0" applyNumberFormat="1" applyFont="1" applyBorder="1" applyAlignment="1">
      <alignment horizontal="center" vertical="center" shrinkToFit="1"/>
    </xf>
    <xf numFmtId="176" fontId="42" fillId="0" borderId="39" xfId="0" applyNumberFormat="1" applyFont="1" applyBorder="1" applyAlignment="1">
      <alignment horizontal="center" vertical="center" shrinkToFit="1"/>
    </xf>
    <xf numFmtId="176" fontId="42" fillId="0" borderId="46" xfId="0" applyNumberFormat="1" applyFont="1" applyBorder="1" applyAlignment="1">
      <alignment horizontal="center" vertical="center" shrinkToFit="1"/>
    </xf>
    <xf numFmtId="176" fontId="46" fillId="0" borderId="42" xfId="0" applyNumberFormat="1" applyFont="1" applyBorder="1" applyAlignment="1">
      <alignment horizontal="center" vertical="center" wrapText="1" shrinkToFit="1"/>
    </xf>
    <xf numFmtId="176" fontId="46" fillId="0" borderId="18" xfId="0" applyNumberFormat="1" applyFont="1" applyBorder="1" applyAlignment="1">
      <alignment horizontal="center" vertical="center" wrapText="1" shrinkToFit="1"/>
    </xf>
    <xf numFmtId="176" fontId="46" fillId="0" borderId="17" xfId="0" applyNumberFormat="1" applyFont="1" applyBorder="1" applyAlignment="1">
      <alignment horizontal="center" vertical="center" wrapText="1" shrinkToFit="1"/>
    </xf>
    <xf numFmtId="176" fontId="46" fillId="0" borderId="38" xfId="0" applyNumberFormat="1" applyFont="1" applyBorder="1" applyAlignment="1">
      <alignment horizontal="center" vertical="center" wrapText="1" shrinkToFit="1"/>
    </xf>
    <xf numFmtId="176" fontId="46" fillId="0" borderId="39" xfId="0" applyNumberFormat="1" applyFont="1" applyBorder="1" applyAlignment="1">
      <alignment horizontal="center" vertical="center" wrapText="1" shrinkToFit="1"/>
    </xf>
    <xf numFmtId="176" fontId="46" fillId="0" borderId="46" xfId="0" applyNumberFormat="1" applyFont="1" applyBorder="1" applyAlignment="1">
      <alignment horizontal="center" vertical="center" wrapText="1" shrinkToFit="1"/>
    </xf>
    <xf numFmtId="176" fontId="5" fillId="0" borderId="23" xfId="0" applyNumberFormat="1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 shrinkToFit="1"/>
    </xf>
    <xf numFmtId="0" fontId="35" fillId="0" borderId="9" xfId="0" applyFont="1" applyBorder="1" applyAlignment="1" applyProtection="1">
      <alignment horizontal="center" vertical="center" shrinkToFit="1"/>
      <protection locked="0"/>
    </xf>
    <xf numFmtId="0" fontId="35" fillId="0" borderId="15" xfId="0" applyFont="1" applyBorder="1" applyAlignment="1" applyProtection="1">
      <alignment horizontal="center" vertical="center" shrinkToFit="1"/>
      <protection locked="0"/>
    </xf>
    <xf numFmtId="0" fontId="35" fillId="0" borderId="10" xfId="0" applyFont="1" applyBorder="1" applyAlignment="1" applyProtection="1">
      <alignment horizontal="center" vertical="center" shrinkToFit="1"/>
      <protection locked="0"/>
    </xf>
    <xf numFmtId="0" fontId="35" fillId="0" borderId="41" xfId="0" applyFont="1" applyBorder="1" applyAlignment="1" applyProtection="1">
      <alignment horizontal="center" vertical="center" shrinkToFit="1"/>
      <protection locked="0"/>
    </xf>
    <xf numFmtId="0" fontId="35" fillId="0" borderId="39" xfId="0" applyFont="1" applyBorder="1" applyAlignment="1" applyProtection="1">
      <alignment horizontal="center" vertical="center" shrinkToFit="1"/>
      <protection locked="0"/>
    </xf>
    <xf numFmtId="0" fontId="35" fillId="0" borderId="46" xfId="0" applyFont="1" applyBorder="1" applyAlignment="1" applyProtection="1">
      <alignment horizontal="center" vertical="center" shrinkToFit="1"/>
      <protection locked="0"/>
    </xf>
    <xf numFmtId="176" fontId="11" fillId="0" borderId="26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176" fontId="11" fillId="0" borderId="30" xfId="0" applyNumberFormat="1" applyFont="1" applyBorder="1" applyAlignment="1">
      <alignment horizontal="center" vertical="center"/>
    </xf>
    <xf numFmtId="176" fontId="11" fillId="0" borderId="56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 shrinkToFit="1"/>
    </xf>
    <xf numFmtId="176" fontId="11" fillId="0" borderId="15" xfId="0" applyNumberFormat="1" applyFont="1" applyBorder="1" applyAlignment="1">
      <alignment horizontal="center" vertical="center" shrinkToFit="1"/>
    </xf>
    <xf numFmtId="176" fontId="11" fillId="0" borderId="41" xfId="0" applyNumberFormat="1" applyFont="1" applyBorder="1" applyAlignment="1">
      <alignment horizontal="center" vertical="center" shrinkToFit="1"/>
    </xf>
    <xf numFmtId="176" fontId="11" fillId="0" borderId="39" xfId="0" applyNumberFormat="1" applyFont="1" applyBorder="1" applyAlignment="1">
      <alignment horizontal="center" vertical="center" shrinkToFit="1"/>
    </xf>
    <xf numFmtId="0" fontId="49" fillId="0" borderId="16" xfId="2" applyFont="1" applyBorder="1" applyAlignment="1">
      <alignment horizontal="center" vertical="center" shrinkToFit="1"/>
    </xf>
    <xf numFmtId="0" fontId="49" fillId="0" borderId="15" xfId="2" applyFont="1" applyBorder="1" applyAlignment="1">
      <alignment horizontal="center" vertical="center" shrinkToFit="1"/>
    </xf>
    <xf numFmtId="0" fontId="49" fillId="0" borderId="10" xfId="2" applyFont="1" applyBorder="1" applyAlignment="1">
      <alignment horizontal="center" vertical="center" shrinkToFit="1"/>
    </xf>
    <xf numFmtId="0" fontId="54" fillId="0" borderId="16" xfId="2" applyFont="1" applyBorder="1" applyAlignment="1">
      <alignment horizontal="center" vertical="center" shrinkToFit="1"/>
    </xf>
    <xf numFmtId="0" fontId="54" fillId="0" borderId="15" xfId="2" applyFont="1" applyBorder="1" applyAlignment="1">
      <alignment horizontal="center" vertical="center" shrinkToFit="1"/>
    </xf>
    <xf numFmtId="0" fontId="54" fillId="0" borderId="10" xfId="2" applyFont="1" applyBorder="1" applyAlignment="1">
      <alignment horizontal="center" vertical="center" shrinkToFit="1"/>
    </xf>
    <xf numFmtId="0" fontId="54" fillId="0" borderId="38" xfId="2" applyFont="1" applyBorder="1" applyAlignment="1">
      <alignment horizontal="center" vertical="center" shrinkToFit="1"/>
    </xf>
    <xf numFmtId="0" fontId="54" fillId="0" borderId="39" xfId="2" applyFont="1" applyBorder="1" applyAlignment="1">
      <alignment horizontal="center" vertical="center" shrinkToFit="1"/>
    </xf>
    <xf numFmtId="0" fontId="54" fillId="0" borderId="46" xfId="2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left" vertical="center" wrapText="1"/>
    </xf>
    <xf numFmtId="0" fontId="19" fillId="0" borderId="0" xfId="1" applyFont="1" applyAlignment="1" applyProtection="1">
      <alignment vertical="center" wrapText="1"/>
    </xf>
    <xf numFmtId="0" fontId="47" fillId="0" borderId="62" xfId="2" applyFont="1" applyBorder="1" applyAlignment="1">
      <alignment horizontal="center" vertical="center" shrinkToFit="1"/>
    </xf>
    <xf numFmtId="0" fontId="47" fillId="0" borderId="14" xfId="2" applyFont="1" applyBorder="1" applyAlignment="1">
      <alignment horizontal="center" vertical="center" shrinkToFit="1"/>
    </xf>
    <xf numFmtId="0" fontId="47" fillId="0" borderId="45" xfId="2" applyFont="1" applyBorder="1" applyAlignment="1">
      <alignment horizontal="center" vertical="center" shrinkToFit="1"/>
    </xf>
    <xf numFmtId="0" fontId="52" fillId="0" borderId="63" xfId="2" applyFont="1" applyBorder="1" applyAlignment="1">
      <alignment horizontal="center" vertical="center" shrinkToFit="1"/>
    </xf>
    <xf numFmtId="0" fontId="52" fillId="0" borderId="64" xfId="2" applyFont="1" applyBorder="1" applyAlignment="1">
      <alignment horizontal="center" vertical="center" shrinkToFit="1"/>
    </xf>
    <xf numFmtId="0" fontId="52" fillId="0" borderId="65" xfId="2" applyFont="1" applyBorder="1" applyAlignment="1">
      <alignment horizontal="center" vertical="center" shrinkToFit="1"/>
    </xf>
    <xf numFmtId="0" fontId="48" fillId="0" borderId="0" xfId="2" applyFont="1" applyAlignment="1">
      <alignment horizontal="center" vertical="center" wrapText="1" shrinkToFit="1"/>
    </xf>
    <xf numFmtId="0" fontId="48" fillId="0" borderId="0" xfId="2" applyFont="1" applyAlignment="1">
      <alignment horizontal="center" vertical="center" shrinkToFit="1"/>
    </xf>
    <xf numFmtId="0" fontId="50" fillId="0" borderId="34" xfId="2" applyFont="1" applyBorder="1" applyAlignment="1">
      <alignment horizontal="center" vertical="center" shrinkToFit="1"/>
    </xf>
    <xf numFmtId="0" fontId="50" fillId="0" borderId="35" xfId="2" applyFont="1" applyBorder="1" applyAlignment="1">
      <alignment horizontal="center" vertical="center" shrinkToFit="1"/>
    </xf>
    <xf numFmtId="0" fontId="50" fillId="0" borderId="22" xfId="2" applyFont="1" applyBorder="1" applyAlignment="1">
      <alignment horizontal="center" vertical="center" shrinkToFit="1"/>
    </xf>
    <xf numFmtId="0" fontId="51" fillId="0" borderId="35" xfId="2" applyFont="1" applyBorder="1" applyAlignment="1">
      <alignment horizontal="center" vertical="center" shrinkToFit="1"/>
    </xf>
    <xf numFmtId="0" fontId="51" fillId="0" borderId="22" xfId="2" applyFont="1" applyBorder="1" applyAlignment="1">
      <alignment horizontal="center" vertical="center" shrinkToFit="1"/>
    </xf>
    <xf numFmtId="0" fontId="49" fillId="0" borderId="34" xfId="2" applyFont="1" applyBorder="1" applyAlignment="1">
      <alignment horizontal="center" vertical="center" shrinkToFit="1"/>
    </xf>
    <xf numFmtId="0" fontId="49" fillId="0" borderId="35" xfId="2" applyFont="1" applyBorder="1" applyAlignment="1">
      <alignment horizontal="center" vertical="center" shrinkToFit="1"/>
    </xf>
    <xf numFmtId="0" fontId="49" fillId="0" borderId="22" xfId="2" applyFont="1" applyBorder="1" applyAlignment="1">
      <alignment horizontal="center" vertical="center" shrinkToFit="1"/>
    </xf>
    <xf numFmtId="0" fontId="53" fillId="0" borderId="62" xfId="2" applyFont="1" applyBorder="1" applyAlignment="1">
      <alignment horizontal="center" vertical="center" shrinkToFit="1"/>
    </xf>
    <xf numFmtId="0" fontId="53" fillId="0" borderId="14" xfId="2" applyFont="1" applyBorder="1" applyAlignment="1">
      <alignment horizontal="center" vertical="center" shrinkToFit="1"/>
    </xf>
    <xf numFmtId="0" fontId="53" fillId="0" borderId="45" xfId="2" applyFont="1" applyBorder="1" applyAlignment="1">
      <alignment horizontal="center" vertical="center" shrinkToFit="1"/>
    </xf>
    <xf numFmtId="0" fontId="49" fillId="0" borderId="63" xfId="2" applyFont="1" applyBorder="1" applyAlignment="1">
      <alignment horizontal="center" vertical="center" shrinkToFit="1"/>
    </xf>
    <xf numFmtId="0" fontId="49" fillId="0" borderId="64" xfId="2" applyFont="1" applyBorder="1" applyAlignment="1">
      <alignment horizontal="center" vertical="center" shrinkToFit="1"/>
    </xf>
    <xf numFmtId="0" fontId="49" fillId="0" borderId="65" xfId="2" applyFont="1" applyBorder="1" applyAlignment="1">
      <alignment horizontal="center" vertical="center" shrinkToFit="1"/>
    </xf>
  </cellXfs>
  <cellStyles count="5">
    <cellStyle name="ハイパーリンク" xfId="4" builtinId="8"/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16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  <border>
        <left style="hair">
          <color auto="1"/>
        </left>
        <right style="hair">
          <color auto="1"/>
        </right>
      </border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border>
        <left style="hair">
          <color indexed="64"/>
        </left>
        <right style="hair">
          <color indexed="64"/>
        </right>
      </border>
    </dxf>
    <dxf>
      <fill>
        <patternFill>
          <bgColor theme="9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  <border>
        <left style="hair">
          <color auto="1"/>
        </left>
        <right style="hair">
          <color auto="1"/>
        </right>
      </border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border>
        <left style="hair">
          <color indexed="64"/>
        </left>
        <right style="hair">
          <color indexed="64"/>
        </right>
      </border>
    </dxf>
    <dxf>
      <fill>
        <patternFill>
          <bgColor theme="9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  <border>
        <left style="hair">
          <color auto="1"/>
        </left>
        <right style="hair">
          <color auto="1"/>
        </right>
      </border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border>
        <left style="hair">
          <color indexed="64"/>
        </left>
        <right style="hair">
          <color indexed="64"/>
        </right>
      </border>
    </dxf>
    <dxf>
      <fill>
        <patternFill>
          <bgColor theme="9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  <border>
        <left style="hair">
          <color auto="1"/>
        </left>
        <right style="hair">
          <color auto="1"/>
        </right>
      </border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border>
        <left style="hair">
          <color indexed="64"/>
        </left>
        <right style="hair">
          <color indexed="64"/>
        </right>
      </border>
    </dxf>
    <dxf>
      <fill>
        <patternFill patternType="solid">
          <b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  <border>
        <left style="hair">
          <color auto="1"/>
        </left>
        <right style="hair">
          <color auto="1"/>
        </right>
      </border>
    </dxf>
    <dxf>
      <fill>
        <patternFill>
          <bgColor theme="0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  <border>
        <left style="hair">
          <color auto="1"/>
        </left>
        <right style="hair">
          <color auto="1"/>
        </right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border>
        <left style="hair">
          <color indexed="64"/>
        </left>
        <right style="hair">
          <color indexed="64"/>
        </right>
      </border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CC"/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1512;&#21516;&#9314;!A1"/><Relationship Id="rId2" Type="http://schemas.openxmlformats.org/officeDocument/2006/relationships/hyperlink" Target="#&#21512;&#21516;&#9313;!A1"/><Relationship Id="rId1" Type="http://schemas.openxmlformats.org/officeDocument/2006/relationships/hyperlink" Target="#&#30003;&#36796;&#36012;&#20219;&#32773;&#20837;&#21147;&#12471;&#12540;&#12488;!A1"/><Relationship Id="rId5" Type="http://schemas.openxmlformats.org/officeDocument/2006/relationships/hyperlink" Target="#&#21512;&#21516;&#9316;!A1"/><Relationship Id="rId4" Type="http://schemas.openxmlformats.org/officeDocument/2006/relationships/hyperlink" Target="#&#21512;&#21516;&#931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403860</xdr:colOff>
      <xdr:row>6</xdr:row>
      <xdr:rowOff>129540</xdr:rowOff>
    </xdr:from>
    <xdr:to>
      <xdr:col>6</xdr:col>
      <xdr:colOff>320040</xdr:colOff>
      <xdr:row>9</xdr:row>
      <xdr:rowOff>114300</xdr:rowOff>
    </xdr:to>
    <xdr:sp macro="" textlink="">
      <xdr:nvSpPr>
        <xdr:cNvPr id="3" name="四角形: 角を丸くする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AF88ED-3B4A-FFF7-B7BF-73B6A9B1680F}"/>
            </a:ext>
          </a:extLst>
        </xdr:cNvPr>
        <xdr:cNvSpPr/>
      </xdr:nvSpPr>
      <xdr:spPr>
        <a:xfrm>
          <a:off x="1021080" y="1676400"/>
          <a:ext cx="2964180" cy="51816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申込責任者所属校</a:t>
          </a:r>
        </a:p>
      </xdr:txBody>
    </xdr:sp>
    <xdr:clientData/>
  </xdr:twoCellAnchor>
  <xdr:twoCellAnchor>
    <xdr:from>
      <xdr:col>1</xdr:col>
      <xdr:colOff>419100</xdr:colOff>
      <xdr:row>11</xdr:row>
      <xdr:rowOff>22860</xdr:rowOff>
    </xdr:from>
    <xdr:to>
      <xdr:col>4</xdr:col>
      <xdr:colOff>457200</xdr:colOff>
      <xdr:row>14</xdr:row>
      <xdr:rowOff>38100</xdr:rowOff>
    </xdr:to>
    <xdr:sp macro="" textlink="">
      <xdr:nvSpPr>
        <xdr:cNvPr id="7" name="四角形: 角を丸くする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788680-2683-4F97-820C-9D07D6D93E04}"/>
            </a:ext>
          </a:extLst>
        </xdr:cNvPr>
        <xdr:cNvSpPr/>
      </xdr:nvSpPr>
      <xdr:spPr>
        <a:xfrm>
          <a:off x="1036320" y="2057400"/>
          <a:ext cx="1866900" cy="51816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chemeClr val="bg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合同１校目</a:t>
          </a:r>
        </a:p>
      </xdr:txBody>
    </xdr:sp>
    <xdr:clientData/>
  </xdr:twoCellAnchor>
  <xdr:twoCellAnchor>
    <xdr:from>
      <xdr:col>4</xdr:col>
      <xdr:colOff>601980</xdr:colOff>
      <xdr:row>11</xdr:row>
      <xdr:rowOff>30480</xdr:rowOff>
    </xdr:from>
    <xdr:to>
      <xdr:col>8</xdr:col>
      <xdr:colOff>30480</xdr:colOff>
      <xdr:row>14</xdr:row>
      <xdr:rowOff>45720</xdr:rowOff>
    </xdr:to>
    <xdr:sp macro="" textlink="">
      <xdr:nvSpPr>
        <xdr:cNvPr id="9" name="四角形: 角を丸くする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60F813-3DBD-400A-B006-19C4A21E6F78}"/>
            </a:ext>
          </a:extLst>
        </xdr:cNvPr>
        <xdr:cNvSpPr/>
      </xdr:nvSpPr>
      <xdr:spPr>
        <a:xfrm>
          <a:off x="3048000" y="2065020"/>
          <a:ext cx="1866900" cy="51816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chemeClr val="bg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合同２校目</a:t>
          </a:r>
        </a:p>
      </xdr:txBody>
    </xdr:sp>
    <xdr:clientData/>
  </xdr:twoCellAnchor>
  <xdr:twoCellAnchor>
    <xdr:from>
      <xdr:col>8</xdr:col>
      <xdr:colOff>182880</xdr:colOff>
      <xdr:row>11</xdr:row>
      <xdr:rowOff>38100</xdr:rowOff>
    </xdr:from>
    <xdr:to>
      <xdr:col>11</xdr:col>
      <xdr:colOff>220980</xdr:colOff>
      <xdr:row>14</xdr:row>
      <xdr:rowOff>53340</xdr:rowOff>
    </xdr:to>
    <xdr:sp macro="" textlink="">
      <xdr:nvSpPr>
        <xdr:cNvPr id="10" name="四角形: 角を丸くする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3C208E0-E671-44D1-9567-5B28AFE7834E}"/>
            </a:ext>
          </a:extLst>
        </xdr:cNvPr>
        <xdr:cNvSpPr/>
      </xdr:nvSpPr>
      <xdr:spPr>
        <a:xfrm>
          <a:off x="5067300" y="2072640"/>
          <a:ext cx="1866900" cy="51816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chemeClr val="bg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合同３校目</a:t>
          </a:r>
        </a:p>
      </xdr:txBody>
    </xdr:sp>
    <xdr:clientData/>
  </xdr:twoCellAnchor>
  <xdr:twoCellAnchor>
    <xdr:from>
      <xdr:col>11</xdr:col>
      <xdr:colOff>388620</xdr:colOff>
      <xdr:row>11</xdr:row>
      <xdr:rowOff>53340</xdr:rowOff>
    </xdr:from>
    <xdr:to>
      <xdr:col>14</xdr:col>
      <xdr:colOff>426720</xdr:colOff>
      <xdr:row>14</xdr:row>
      <xdr:rowOff>68580</xdr:rowOff>
    </xdr:to>
    <xdr:sp macro="" textlink="">
      <xdr:nvSpPr>
        <xdr:cNvPr id="11" name="四角形: 角を丸くする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79F05-885A-46A3-8CFA-09EEB772930C}"/>
            </a:ext>
          </a:extLst>
        </xdr:cNvPr>
        <xdr:cNvSpPr/>
      </xdr:nvSpPr>
      <xdr:spPr>
        <a:xfrm>
          <a:off x="7101840" y="2087880"/>
          <a:ext cx="1866900" cy="51816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chemeClr val="bg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合同４校目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133350</xdr:colOff>
      <xdr:row>15</xdr:row>
      <xdr:rowOff>47624</xdr:rowOff>
    </xdr:from>
    <xdr:to>
      <xdr:col>42</xdr:col>
      <xdr:colOff>371474</xdr:colOff>
      <xdr:row>17</xdr:row>
      <xdr:rowOff>180972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850C00A-9D5B-4EBC-A8FB-C692969E19D1}"/>
            </a:ext>
          </a:extLst>
        </xdr:cNvPr>
        <xdr:cNvSpPr/>
      </xdr:nvSpPr>
      <xdr:spPr>
        <a:xfrm rot="10800000">
          <a:off x="7172325" y="2352674"/>
          <a:ext cx="409574" cy="485773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showGridLines="0" tabSelected="1" workbookViewId="0"/>
  </sheetViews>
  <sheetFormatPr defaultRowHeight="13"/>
  <cols>
    <col min="1" max="1" width="9" customWidth="1"/>
  </cols>
  <sheetData>
    <row r="1" spans="1:16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47.4" customHeight="1">
      <c r="A3" s="89" t="s">
        <v>178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41"/>
      <c r="M3" s="41"/>
      <c r="N3" s="41"/>
      <c r="O3" s="41"/>
      <c r="P3" s="41"/>
    </row>
    <row r="4" spans="1:16" ht="14.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41"/>
      <c r="M4" s="41"/>
      <c r="N4" s="41"/>
      <c r="O4" s="41"/>
      <c r="P4" s="41"/>
    </row>
    <row r="5" spans="1:16" ht="27.65" customHeight="1">
      <c r="A5" s="87" t="s">
        <v>169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41"/>
      <c r="M5" s="41"/>
      <c r="N5" s="41"/>
      <c r="O5" s="41"/>
      <c r="P5" s="41"/>
    </row>
    <row r="6" spans="1:16" ht="14.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41"/>
      <c r="M6" s="41"/>
      <c r="N6" s="41"/>
      <c r="O6" s="41"/>
      <c r="P6" s="41"/>
    </row>
    <row r="7" spans="1:16" ht="14.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41"/>
      <c r="M7" s="41"/>
      <c r="N7" s="41"/>
      <c r="O7" s="41"/>
      <c r="P7" s="41"/>
    </row>
    <row r="8" spans="1:16" ht="14.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41"/>
      <c r="M8" s="41"/>
      <c r="N8" s="41"/>
      <c r="O8" s="41"/>
      <c r="P8" s="41"/>
    </row>
    <row r="9" spans="1:16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6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</row>
    <row r="15" spans="1:16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6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</row>
    <row r="17" spans="1:16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16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  <row r="19" spans="1:16" ht="14.5">
      <c r="A19" s="41"/>
      <c r="B19" s="77" t="s">
        <v>166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6" ht="14.5">
      <c r="A20" s="41"/>
      <c r="B20" s="77" t="s">
        <v>168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6" ht="14.5">
      <c r="A21" s="41"/>
      <c r="B21" s="77" t="s">
        <v>167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16" ht="14.5">
      <c r="A22" s="41"/>
      <c r="B22" s="77" t="s">
        <v>165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6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16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6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</sheetData>
  <sheetProtection algorithmName="SHA-512" hashValue="8VHy7Eoydnsu6Cw9DcLp3iXiWe0dNB5cUMFYvslnCxabvXt34XvM7OepiV48tjWpGJ1RdX5haXJcvgFDjrJojQ==" saltValue="KGPQNmt2EFH5OK1KCp4V2A==" spinCount="100000" sheet="1" selectLockedCells="1"/>
  <mergeCells count="3">
    <mergeCell ref="A5:K5"/>
    <mergeCell ref="A3:K3"/>
    <mergeCell ref="A8:K8"/>
  </mergeCells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CI75"/>
  <sheetViews>
    <sheetView showGridLines="0" topLeftCell="A7" zoomScale="115" zoomScaleNormal="115" workbookViewId="0">
      <selection activeCell="I11" sqref="I11:X12"/>
    </sheetView>
  </sheetViews>
  <sheetFormatPr defaultColWidth="2.1796875" defaultRowHeight="13"/>
  <cols>
    <col min="1" max="42" width="2.36328125" customWidth="1"/>
    <col min="43" max="43" width="4.90625" customWidth="1"/>
    <col min="45" max="46" width="2.1796875" customWidth="1"/>
    <col min="47" max="47" width="15.81640625" customWidth="1"/>
    <col min="48" max="58" width="4" hidden="1" customWidth="1"/>
    <col min="59" max="59" width="5.6328125" hidden="1" customWidth="1"/>
    <col min="60" max="61" width="2.1796875" hidden="1" customWidth="1"/>
    <col min="62" max="62" width="33.08984375" hidden="1" customWidth="1"/>
    <col min="63" max="63" width="7.08984375" hidden="1" customWidth="1"/>
    <col min="64" max="64" width="16.08984375" hidden="1" customWidth="1"/>
    <col min="65" max="65" width="4.81640625" hidden="1" customWidth="1"/>
    <col min="66" max="67" width="2.1796875" hidden="1" customWidth="1"/>
    <col min="68" max="68" width="16.08984375" hidden="1" customWidth="1"/>
    <col min="69" max="86" width="2.1796875" hidden="1" customWidth="1"/>
    <col min="87" max="87" width="34.90625" hidden="1" customWidth="1"/>
    <col min="88" max="100" width="2.1796875" customWidth="1"/>
  </cols>
  <sheetData>
    <row r="1" spans="2:64" s="7" customFormat="1" ht="13.5" thickBot="1"/>
    <row r="2" spans="2:64" s="7" customFormat="1" ht="6.75" customHeight="1"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6"/>
      <c r="AC2" s="56"/>
      <c r="AD2" s="56"/>
      <c r="AE2" s="56"/>
      <c r="AF2" s="56"/>
      <c r="AG2" s="56"/>
      <c r="AH2" s="56"/>
      <c r="AI2" s="56"/>
      <c r="AJ2" s="56"/>
      <c r="AK2" s="57"/>
      <c r="AL2" s="53"/>
      <c r="AM2" s="53"/>
      <c r="AN2" s="53"/>
      <c r="AO2" s="53"/>
    </row>
    <row r="3" spans="2:64" s="7" customFormat="1">
      <c r="E3" s="11"/>
      <c r="G3" s="12"/>
      <c r="H3" s="61" t="s">
        <v>69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  <c r="T3" s="61" t="s">
        <v>70</v>
      </c>
      <c r="U3" s="62"/>
      <c r="V3" s="62"/>
      <c r="W3" s="62"/>
      <c r="X3" s="62"/>
      <c r="Y3" s="62"/>
      <c r="Z3" s="62"/>
      <c r="AA3" s="62"/>
      <c r="AB3" s="64"/>
      <c r="AC3" s="64"/>
      <c r="AD3" s="64"/>
      <c r="AE3" s="64"/>
      <c r="AF3" s="64"/>
      <c r="AG3" s="64"/>
      <c r="AH3" s="64"/>
      <c r="AI3" s="53"/>
      <c r="AJ3" s="53"/>
      <c r="AK3" s="58"/>
      <c r="AL3" s="53"/>
      <c r="AM3" s="53"/>
      <c r="AN3" s="53"/>
      <c r="AO3" s="53"/>
    </row>
    <row r="4" spans="2:64" s="7" customFormat="1" ht="4.5" customHeight="1">
      <c r="E4" s="11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1"/>
      <c r="U4" s="62"/>
      <c r="V4" s="62"/>
      <c r="W4" s="62"/>
      <c r="X4" s="62"/>
      <c r="Y4" s="62"/>
      <c r="Z4" s="62"/>
      <c r="AA4" s="62"/>
      <c r="AB4" s="64"/>
      <c r="AC4" s="64"/>
      <c r="AD4" s="64"/>
      <c r="AE4" s="64"/>
      <c r="AF4" s="64"/>
      <c r="AG4" s="64"/>
      <c r="AH4" s="64"/>
      <c r="AI4" s="53"/>
      <c r="AJ4" s="53"/>
      <c r="AK4" s="58"/>
      <c r="AL4" s="53"/>
      <c r="AM4" s="53"/>
      <c r="AN4" s="53"/>
      <c r="AO4" s="53"/>
    </row>
    <row r="5" spans="2:64" s="7" customFormat="1">
      <c r="E5" s="11"/>
      <c r="G5" s="69"/>
      <c r="H5" s="61" t="s">
        <v>72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1"/>
      <c r="U5" s="62"/>
      <c r="V5" s="62"/>
      <c r="W5" s="62"/>
      <c r="X5" s="62"/>
      <c r="Y5" s="62"/>
      <c r="Z5" s="62"/>
      <c r="AA5" s="62"/>
      <c r="AB5" s="64"/>
      <c r="AC5" s="64"/>
      <c r="AD5" s="64"/>
      <c r="AE5" s="64"/>
      <c r="AF5" s="64"/>
      <c r="AG5" s="64"/>
      <c r="AH5" s="64"/>
      <c r="AI5" s="53"/>
      <c r="AJ5" s="53"/>
      <c r="AK5" s="58"/>
      <c r="AL5" s="53"/>
      <c r="AM5" s="53"/>
      <c r="AN5" s="53"/>
      <c r="AO5" s="53"/>
    </row>
    <row r="6" spans="2:64" s="7" customFormat="1" ht="6" customHeight="1" thickBot="1"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59"/>
      <c r="AC6" s="59"/>
      <c r="AD6" s="59"/>
      <c r="AE6" s="59"/>
      <c r="AF6" s="59"/>
      <c r="AG6" s="59"/>
      <c r="AH6" s="59"/>
      <c r="AI6" s="59"/>
      <c r="AJ6" s="59"/>
      <c r="AK6" s="60"/>
      <c r="AL6" s="53"/>
      <c r="AM6" s="53"/>
      <c r="AN6" s="53"/>
      <c r="AO6" s="53"/>
    </row>
    <row r="7" spans="2:64" s="7" customFormat="1"/>
    <row r="8" spans="2:64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2"/>
      <c r="AV8" t="s">
        <v>50</v>
      </c>
    </row>
    <row r="9" spans="2:64" ht="13.5" customHeight="1">
      <c r="B9" s="1"/>
      <c r="C9" s="231" t="s">
        <v>171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1"/>
      <c r="AP9" s="3"/>
      <c r="AQ9" s="2"/>
      <c r="AV9" s="44"/>
      <c r="AW9" s="44"/>
      <c r="AX9" s="44"/>
      <c r="AY9" s="44"/>
      <c r="AZ9" s="44"/>
      <c r="BA9" s="44"/>
      <c r="BB9" s="44"/>
      <c r="BC9" s="44"/>
      <c r="BD9" s="44"/>
    </row>
    <row r="10" spans="2:64" ht="30.65" customHeight="1">
      <c r="B10" s="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1"/>
      <c r="AP10" s="3"/>
      <c r="AQ10" s="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2:64" ht="13.5" customHeight="1">
      <c r="B11" s="1"/>
      <c r="C11" s="232" t="s">
        <v>0</v>
      </c>
      <c r="D11" s="233"/>
      <c r="E11" s="233"/>
      <c r="F11" s="233"/>
      <c r="G11" s="233"/>
      <c r="H11" s="233"/>
      <c r="I11" s="236" t="s">
        <v>179</v>
      </c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2" t="s">
        <v>1</v>
      </c>
      <c r="Z11" s="233"/>
      <c r="AA11" s="233"/>
      <c r="AB11" s="233"/>
      <c r="AC11" s="233"/>
      <c r="AD11" s="233"/>
      <c r="AE11" s="240" t="s">
        <v>51</v>
      </c>
      <c r="AF11" s="241"/>
      <c r="AG11" s="241"/>
      <c r="AH11" s="241"/>
      <c r="AI11" s="241"/>
      <c r="AJ11" s="241"/>
      <c r="AK11" s="244" t="s">
        <v>42</v>
      </c>
      <c r="AL11" s="244"/>
      <c r="AM11" s="244"/>
      <c r="AN11" s="245"/>
      <c r="AO11" s="1"/>
      <c r="AP11" s="3"/>
      <c r="AV11" s="45" t="s">
        <v>51</v>
      </c>
      <c r="AW11" s="45" t="s">
        <v>78</v>
      </c>
      <c r="AX11" s="45" t="s">
        <v>125</v>
      </c>
      <c r="AY11" s="45" t="s">
        <v>126</v>
      </c>
      <c r="AZ11" s="45" t="s">
        <v>155</v>
      </c>
      <c r="BA11" s="45" t="s">
        <v>179</v>
      </c>
      <c r="BB11" s="45"/>
      <c r="BC11" s="45"/>
      <c r="BF11" s="45"/>
    </row>
    <row r="12" spans="2:64" ht="13.5" customHeight="1" thickBot="1">
      <c r="B12" s="1"/>
      <c r="C12" s="234"/>
      <c r="D12" s="235"/>
      <c r="E12" s="235"/>
      <c r="F12" s="235"/>
      <c r="G12" s="235"/>
      <c r="H12" s="235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9"/>
      <c r="Y12" s="234"/>
      <c r="Z12" s="235"/>
      <c r="AA12" s="235"/>
      <c r="AB12" s="235"/>
      <c r="AC12" s="235"/>
      <c r="AD12" s="235"/>
      <c r="AE12" s="242"/>
      <c r="AF12" s="243"/>
      <c r="AG12" s="243"/>
      <c r="AH12" s="243"/>
      <c r="AI12" s="243"/>
      <c r="AJ12" s="243"/>
      <c r="AK12" s="246"/>
      <c r="AL12" s="246"/>
      <c r="AM12" s="246"/>
      <c r="AN12" s="247"/>
      <c r="AO12" s="1"/>
      <c r="AP12" s="3"/>
      <c r="AV12" s="45" t="s">
        <v>51</v>
      </c>
      <c r="AW12" s="45" t="s">
        <v>46</v>
      </c>
      <c r="AX12" s="45" t="s">
        <v>43</v>
      </c>
      <c r="AY12" s="45" t="s">
        <v>44</v>
      </c>
      <c r="AZ12" s="45" t="s">
        <v>45</v>
      </c>
      <c r="BA12" s="44"/>
      <c r="BB12" s="44"/>
      <c r="BC12" s="44"/>
      <c r="BD12" s="44"/>
    </row>
    <row r="13" spans="2:64" ht="13.5" customHeight="1" thickBot="1">
      <c r="B13" s="1"/>
      <c r="C13" s="277" t="s">
        <v>2</v>
      </c>
      <c r="D13" s="278"/>
      <c r="E13" s="278"/>
      <c r="F13" s="278"/>
      <c r="G13" s="278"/>
      <c r="H13" s="278"/>
      <c r="I13" s="15" t="s">
        <v>24</v>
      </c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16" t="s">
        <v>25</v>
      </c>
      <c r="AJ13" s="279" t="s">
        <v>3</v>
      </c>
      <c r="AK13" s="280"/>
      <c r="AL13" s="280"/>
      <c r="AM13" s="280"/>
      <c r="AN13" s="281"/>
      <c r="AO13" s="1"/>
      <c r="AP13" s="3"/>
      <c r="AR13" s="95" t="s">
        <v>136</v>
      </c>
      <c r="AS13" s="96"/>
      <c r="AT13" s="96"/>
      <c r="AU13" s="97"/>
      <c r="AV13" s="73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</row>
    <row r="14" spans="2:64" ht="13.5" customHeight="1" thickBot="1">
      <c r="B14" s="1"/>
      <c r="C14" s="119" t="s">
        <v>158</v>
      </c>
      <c r="D14" s="120"/>
      <c r="E14" s="120"/>
      <c r="F14" s="120"/>
      <c r="G14" s="120"/>
      <c r="H14" s="121"/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7"/>
      <c r="AJ14" s="113"/>
      <c r="AK14" s="114"/>
      <c r="AL14" s="114"/>
      <c r="AM14" s="114"/>
      <c r="AN14" s="115"/>
      <c r="AO14" s="1"/>
      <c r="AP14" s="3"/>
      <c r="AR14" s="98"/>
      <c r="AS14" s="99"/>
      <c r="AT14" s="99"/>
      <c r="AU14" s="100"/>
      <c r="AV14" s="73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K14" s="54" t="s">
        <v>60</v>
      </c>
      <c r="BL14" s="51" t="str">
        <f>IF(部門="小学生",100,"")</f>
        <v/>
      </c>
    </row>
    <row r="15" spans="2:64" ht="13.5" customHeight="1" thickBot="1">
      <c r="B15" s="1"/>
      <c r="C15" s="122"/>
      <c r="D15" s="123"/>
      <c r="E15" s="123"/>
      <c r="F15" s="123"/>
      <c r="G15" s="123"/>
      <c r="H15" s="124"/>
      <c r="I15" s="128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30"/>
      <c r="AJ15" s="116"/>
      <c r="AK15" s="117"/>
      <c r="AL15" s="117"/>
      <c r="AM15" s="117"/>
      <c r="AN15" s="118"/>
      <c r="AO15" s="1"/>
      <c r="AP15" s="3"/>
      <c r="AR15" s="98"/>
      <c r="AS15" s="99"/>
      <c r="AT15" s="99"/>
      <c r="AU15" s="100"/>
      <c r="AV15" s="73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K15" s="54" t="s">
        <v>61</v>
      </c>
      <c r="BL15" s="51" t="str">
        <f>IF(部門="中学生Ｂ",30,IF(部門="高等学校Ｂ",30,""))</f>
        <v/>
      </c>
    </row>
    <row r="16" spans="2:64" ht="13.5" customHeight="1" thickBot="1">
      <c r="B16" s="1"/>
      <c r="C16" s="110" t="s">
        <v>6</v>
      </c>
      <c r="D16" s="111"/>
      <c r="E16" s="111"/>
      <c r="F16" s="111"/>
      <c r="G16" s="111"/>
      <c r="H16" s="112"/>
      <c r="I16" s="42" t="s">
        <v>39</v>
      </c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43" t="s">
        <v>25</v>
      </c>
      <c r="W16" s="141" t="s">
        <v>71</v>
      </c>
      <c r="X16" s="111"/>
      <c r="Y16" s="111"/>
      <c r="Z16" s="112"/>
      <c r="AA16" s="138">
        <f>大会参加者名簿!AA15</f>
        <v>0</v>
      </c>
      <c r="AB16" s="111"/>
      <c r="AC16" s="111"/>
      <c r="AD16" s="132" t="s">
        <v>17</v>
      </c>
      <c r="AE16" s="133"/>
      <c r="AF16" s="141" t="s">
        <v>131</v>
      </c>
      <c r="AG16" s="111"/>
      <c r="AH16" s="111"/>
      <c r="AI16" s="112"/>
      <c r="AJ16" s="138">
        <f>大会参加者名簿!AA12</f>
        <v>0</v>
      </c>
      <c r="AK16" s="111"/>
      <c r="AL16" s="111"/>
      <c r="AM16" s="132" t="s">
        <v>17</v>
      </c>
      <c r="AN16" s="133"/>
      <c r="AO16" s="1"/>
      <c r="AP16" s="3"/>
      <c r="AQ16" s="109"/>
      <c r="AR16" s="98"/>
      <c r="AS16" s="99"/>
      <c r="AT16" s="99"/>
      <c r="AU16" s="100"/>
      <c r="AV16" s="73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K16" s="54" t="s">
        <v>62</v>
      </c>
      <c r="BL16" s="51" t="str">
        <f>IF(部門="中学生Ａ",50,"")</f>
        <v/>
      </c>
    </row>
    <row r="17" spans="2:64" ht="13.5" customHeight="1" thickBot="1">
      <c r="B17" s="1"/>
      <c r="C17" s="119" t="s">
        <v>38</v>
      </c>
      <c r="D17" s="134"/>
      <c r="E17" s="134"/>
      <c r="F17" s="134"/>
      <c r="G17" s="134"/>
      <c r="H17" s="143"/>
      <c r="I17" s="146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8"/>
      <c r="W17" s="142"/>
      <c r="X17" s="134"/>
      <c r="Y17" s="134"/>
      <c r="Z17" s="143"/>
      <c r="AA17" s="139"/>
      <c r="AB17" s="134"/>
      <c r="AC17" s="134"/>
      <c r="AD17" s="134"/>
      <c r="AE17" s="135"/>
      <c r="AF17" s="142"/>
      <c r="AG17" s="134"/>
      <c r="AH17" s="134"/>
      <c r="AI17" s="143"/>
      <c r="AJ17" s="139"/>
      <c r="AK17" s="134"/>
      <c r="AL17" s="134"/>
      <c r="AM17" s="134"/>
      <c r="AN17" s="135"/>
      <c r="AO17" s="1"/>
      <c r="AP17" s="3"/>
      <c r="AQ17" s="109"/>
      <c r="AR17" s="98"/>
      <c r="AS17" s="99"/>
      <c r="AT17" s="99"/>
      <c r="AU17" s="100"/>
      <c r="AV17" s="73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J17" s="51">
        <f>IF(部門="中学生Ｂ",20,IF(部門="高等学校Ｂ",20,0))</f>
        <v>0</v>
      </c>
      <c r="BK17" s="54" t="s">
        <v>63</v>
      </c>
      <c r="BL17" s="51" t="str">
        <f>IF(部門="高等学校Ａ",55,IF(部門="大学",55,""))</f>
        <v/>
      </c>
    </row>
    <row r="18" spans="2:64" ht="13.5" customHeight="1" thickBot="1">
      <c r="B18" s="1"/>
      <c r="C18" s="144"/>
      <c r="D18" s="136"/>
      <c r="E18" s="136"/>
      <c r="F18" s="136"/>
      <c r="G18" s="136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1"/>
      <c r="W18" s="144"/>
      <c r="X18" s="136"/>
      <c r="Y18" s="136"/>
      <c r="Z18" s="145"/>
      <c r="AA18" s="140"/>
      <c r="AB18" s="136"/>
      <c r="AC18" s="136"/>
      <c r="AD18" s="136"/>
      <c r="AE18" s="137"/>
      <c r="AF18" s="144"/>
      <c r="AG18" s="136"/>
      <c r="AH18" s="136"/>
      <c r="AI18" s="145"/>
      <c r="AJ18" s="140"/>
      <c r="AK18" s="136"/>
      <c r="AL18" s="136"/>
      <c r="AM18" s="136"/>
      <c r="AN18" s="137"/>
      <c r="AO18" s="1"/>
      <c r="AP18" s="3"/>
      <c r="AQ18" s="109"/>
      <c r="AR18" s="98"/>
      <c r="AS18" s="99"/>
      <c r="AT18" s="99"/>
      <c r="AU18" s="100"/>
      <c r="AV18" s="73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K18" s="54" t="s">
        <v>170</v>
      </c>
      <c r="BL18" s="51">
        <f>IF(部門="小BFステージ",65,"")</f>
        <v>65</v>
      </c>
    </row>
    <row r="19" spans="2:64" ht="13.5" customHeight="1" thickBot="1">
      <c r="B19" s="1"/>
      <c r="C19" s="110" t="s">
        <v>41</v>
      </c>
      <c r="D19" s="152"/>
      <c r="E19" s="152"/>
      <c r="F19" s="152"/>
      <c r="G19" s="152"/>
      <c r="H19" s="153"/>
      <c r="I19" s="254" t="s">
        <v>51</v>
      </c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255"/>
      <c r="AF19" s="259" t="s">
        <v>52</v>
      </c>
      <c r="AG19" s="260"/>
      <c r="AH19" s="260"/>
      <c r="AI19" s="261"/>
      <c r="AJ19" s="254" t="s">
        <v>51</v>
      </c>
      <c r="AK19" s="157"/>
      <c r="AL19" s="157"/>
      <c r="AM19" s="157"/>
      <c r="AN19" s="255"/>
      <c r="AO19" s="1"/>
      <c r="AP19" s="3"/>
      <c r="AQ19" s="109"/>
      <c r="AR19" s="98"/>
      <c r="AS19" s="99"/>
      <c r="AT19" s="99"/>
      <c r="AU19" s="100"/>
      <c r="AV19" s="73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J19" s="55">
        <f>SUM(BL14:BL18)</f>
        <v>65</v>
      </c>
    </row>
    <row r="20" spans="2:64" ht="13.5" customHeight="1">
      <c r="B20" s="1"/>
      <c r="C20" s="122"/>
      <c r="D20" s="123"/>
      <c r="E20" s="123"/>
      <c r="F20" s="123"/>
      <c r="G20" s="123"/>
      <c r="H20" s="124"/>
      <c r="I20" s="256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8"/>
      <c r="AF20" s="262"/>
      <c r="AG20" s="263"/>
      <c r="AH20" s="263"/>
      <c r="AI20" s="264"/>
      <c r="AJ20" s="256"/>
      <c r="AK20" s="257"/>
      <c r="AL20" s="257"/>
      <c r="AM20" s="257"/>
      <c r="AN20" s="258"/>
      <c r="AO20" s="1"/>
      <c r="AP20" s="3"/>
      <c r="AQ20" s="109"/>
      <c r="AR20" s="98"/>
      <c r="AS20" s="99"/>
      <c r="AT20" s="99"/>
      <c r="AU20" s="100"/>
      <c r="AV20" s="73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</row>
    <row r="21" spans="2:64" ht="13.5" customHeight="1">
      <c r="B21" s="1"/>
      <c r="C21" s="265" t="s">
        <v>40</v>
      </c>
      <c r="D21" s="266"/>
      <c r="E21" s="271" t="s">
        <v>4</v>
      </c>
      <c r="F21" s="152"/>
      <c r="G21" s="152"/>
      <c r="H21" s="153"/>
      <c r="I21" s="42" t="s">
        <v>6</v>
      </c>
      <c r="J21" s="43"/>
      <c r="K21" s="43"/>
      <c r="L21" s="71"/>
      <c r="M21" s="70" t="s">
        <v>57</v>
      </c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82" t="s">
        <v>58</v>
      </c>
      <c r="AO21" s="1"/>
      <c r="AP21" s="3"/>
      <c r="AR21" s="98"/>
      <c r="AS21" s="99"/>
      <c r="AT21" s="99"/>
      <c r="AU21" s="100"/>
      <c r="AV21" s="73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</row>
    <row r="22" spans="2:64" ht="13.5" customHeight="1">
      <c r="B22" s="1"/>
      <c r="C22" s="267"/>
      <c r="D22" s="268"/>
      <c r="E22" s="272"/>
      <c r="F22" s="120"/>
      <c r="G22" s="120"/>
      <c r="H22" s="121"/>
      <c r="I22" s="303" t="s">
        <v>56</v>
      </c>
      <c r="J22" s="304"/>
      <c r="K22" s="304"/>
      <c r="L22" s="305"/>
      <c r="M22" s="256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8"/>
      <c r="AO22" s="1"/>
      <c r="AP22" s="3"/>
      <c r="AR22" s="98"/>
      <c r="AS22" s="99"/>
      <c r="AT22" s="99"/>
      <c r="AU22" s="100"/>
      <c r="AV22" s="73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</row>
    <row r="23" spans="2:64" ht="13.5" customHeight="1" thickBot="1">
      <c r="B23" s="1"/>
      <c r="C23" s="267"/>
      <c r="D23" s="268"/>
      <c r="E23" s="272"/>
      <c r="F23" s="120"/>
      <c r="G23" s="120"/>
      <c r="H23" s="121"/>
      <c r="I23" s="306"/>
      <c r="J23" s="307"/>
      <c r="K23" s="307"/>
      <c r="L23" s="308"/>
      <c r="M23" s="282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4"/>
      <c r="AO23" s="1"/>
      <c r="AP23" s="3"/>
      <c r="AR23" s="98"/>
      <c r="AS23" s="99"/>
      <c r="AT23" s="99"/>
      <c r="AU23" s="100"/>
      <c r="AV23" s="73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</row>
    <row r="24" spans="2:64" ht="13.5" customHeight="1">
      <c r="B24" s="1"/>
      <c r="C24" s="267"/>
      <c r="D24" s="268"/>
      <c r="E24" s="272"/>
      <c r="F24" s="120"/>
      <c r="G24" s="120"/>
      <c r="H24" s="121"/>
      <c r="I24" s="285" t="s">
        <v>5</v>
      </c>
      <c r="J24" s="286"/>
      <c r="K24" s="286"/>
      <c r="L24" s="287"/>
      <c r="M24" s="291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3"/>
      <c r="AO24" s="1"/>
      <c r="AP24" s="3"/>
      <c r="AR24" s="75"/>
      <c r="AS24" s="75"/>
      <c r="AT24" s="75"/>
      <c r="AU24" s="75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</row>
    <row r="25" spans="2:64" ht="13.5" customHeight="1">
      <c r="B25" s="1"/>
      <c r="C25" s="267"/>
      <c r="D25" s="268"/>
      <c r="E25" s="273"/>
      <c r="F25" s="274"/>
      <c r="G25" s="274"/>
      <c r="H25" s="275"/>
      <c r="I25" s="288"/>
      <c r="J25" s="289"/>
      <c r="K25" s="289"/>
      <c r="L25" s="290"/>
      <c r="M25" s="282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4"/>
      <c r="AO25" s="1"/>
      <c r="AP25" s="3"/>
      <c r="AR25" s="76"/>
      <c r="AS25" s="76"/>
      <c r="AT25" s="76"/>
      <c r="AU25" s="76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</row>
    <row r="26" spans="2:64" ht="13.5" customHeight="1">
      <c r="B26" s="1"/>
      <c r="C26" s="267"/>
      <c r="D26" s="268"/>
      <c r="E26" s="154" t="s">
        <v>6</v>
      </c>
      <c r="F26" s="155"/>
      <c r="G26" s="155"/>
      <c r="H26" s="156"/>
      <c r="I26" s="295" t="s">
        <v>7</v>
      </c>
      <c r="J26" s="17" t="s">
        <v>24</v>
      </c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18" t="s">
        <v>25</v>
      </c>
      <c r="W26" s="300" t="s">
        <v>5</v>
      </c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2"/>
      <c r="AO26" s="1"/>
      <c r="AP26" s="3"/>
      <c r="AV26" s="44" t="s">
        <v>64</v>
      </c>
      <c r="AW26" s="44"/>
      <c r="AX26" s="44"/>
      <c r="AY26" s="44"/>
      <c r="AZ26" s="44" t="s">
        <v>51</v>
      </c>
      <c r="BA26" s="44"/>
      <c r="BB26" s="44"/>
      <c r="BC26" s="44"/>
      <c r="BD26" s="44"/>
    </row>
    <row r="27" spans="2:64" ht="13.5" customHeight="1">
      <c r="B27" s="1"/>
      <c r="C27" s="267"/>
      <c r="D27" s="268"/>
      <c r="E27" s="309" t="s">
        <v>8</v>
      </c>
      <c r="F27" s="310"/>
      <c r="G27" s="310"/>
      <c r="H27" s="311"/>
      <c r="I27" s="296"/>
      <c r="J27" s="256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98"/>
      <c r="W27" s="256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8"/>
      <c r="AO27" s="1"/>
      <c r="AP27" s="3"/>
      <c r="AV27" s="44" t="s">
        <v>180</v>
      </c>
      <c r="AW27" s="44"/>
      <c r="AX27" s="44"/>
      <c r="AY27" s="44"/>
      <c r="AZ27" s="44" t="s">
        <v>67</v>
      </c>
      <c r="BA27" s="44"/>
      <c r="BB27" s="44"/>
      <c r="BC27" s="44"/>
      <c r="BD27" s="44"/>
    </row>
    <row r="28" spans="2:64" ht="13.5" customHeight="1">
      <c r="B28" s="1"/>
      <c r="C28" s="267"/>
      <c r="D28" s="268"/>
      <c r="E28" s="312"/>
      <c r="F28" s="313"/>
      <c r="G28" s="313"/>
      <c r="H28" s="314"/>
      <c r="I28" s="297"/>
      <c r="J28" s="282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99"/>
      <c r="W28" s="282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4"/>
      <c r="AO28" s="1"/>
      <c r="AP28" s="3"/>
      <c r="AV28" s="44" t="s">
        <v>181</v>
      </c>
      <c r="AW28" s="44"/>
      <c r="AX28" s="44"/>
      <c r="AY28" s="44"/>
      <c r="AZ28" s="44" t="s">
        <v>68</v>
      </c>
      <c r="BA28" s="44"/>
      <c r="BB28" s="44"/>
      <c r="BC28" s="44"/>
      <c r="BD28" s="44"/>
    </row>
    <row r="29" spans="2:64" ht="13.5" customHeight="1">
      <c r="B29" s="1"/>
      <c r="C29" s="267"/>
      <c r="D29" s="268"/>
      <c r="E29" s="154" t="s">
        <v>6</v>
      </c>
      <c r="F29" s="155"/>
      <c r="G29" s="155"/>
      <c r="H29" s="156"/>
      <c r="I29" s="295" t="s">
        <v>7</v>
      </c>
      <c r="J29" s="17" t="s">
        <v>24</v>
      </c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18" t="s">
        <v>25</v>
      </c>
      <c r="W29" s="300" t="s">
        <v>5</v>
      </c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2"/>
      <c r="AO29" s="1"/>
      <c r="AP29" s="3"/>
      <c r="AV29" s="44" t="s">
        <v>182</v>
      </c>
      <c r="AW29" s="44"/>
      <c r="AX29" s="44"/>
      <c r="AY29" s="44"/>
      <c r="AZ29" s="44"/>
      <c r="BA29" s="44"/>
      <c r="BB29" s="44"/>
      <c r="BC29" s="44"/>
      <c r="BD29" s="44"/>
    </row>
    <row r="30" spans="2:64" ht="13.5" customHeight="1">
      <c r="B30" s="1"/>
      <c r="C30" s="267"/>
      <c r="D30" s="268"/>
      <c r="E30" s="309" t="s">
        <v>9</v>
      </c>
      <c r="F30" s="310"/>
      <c r="G30" s="310"/>
      <c r="H30" s="311"/>
      <c r="I30" s="296"/>
      <c r="J30" s="256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98"/>
      <c r="W30" s="256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8"/>
      <c r="AO30" s="1"/>
      <c r="AP30" s="3"/>
      <c r="AV30" s="44" t="s">
        <v>183</v>
      </c>
      <c r="AW30" s="44"/>
      <c r="AX30" s="44"/>
      <c r="AY30" s="44"/>
      <c r="AZ30" s="44"/>
      <c r="BA30" s="44"/>
      <c r="BB30" s="44"/>
      <c r="BC30" s="44"/>
      <c r="BD30" s="44"/>
    </row>
    <row r="31" spans="2:64" ht="13.5" customHeight="1">
      <c r="B31" s="1"/>
      <c r="C31" s="267"/>
      <c r="D31" s="268"/>
      <c r="E31" s="312"/>
      <c r="F31" s="313"/>
      <c r="G31" s="313"/>
      <c r="H31" s="314"/>
      <c r="I31" s="297"/>
      <c r="J31" s="282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99"/>
      <c r="W31" s="282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4"/>
      <c r="AO31" s="1"/>
      <c r="AP31" s="3"/>
    </row>
    <row r="32" spans="2:64" ht="13.5" customHeight="1">
      <c r="B32" s="1"/>
      <c r="C32" s="267"/>
      <c r="D32" s="268"/>
      <c r="E32" s="248" t="s">
        <v>10</v>
      </c>
      <c r="F32" s="249"/>
      <c r="G32" s="249"/>
      <c r="H32" s="250"/>
      <c r="I32" s="321" t="s">
        <v>51</v>
      </c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3"/>
      <c r="W32" s="327" t="b">
        <f>IF(I32="その他","その他の出版社")</f>
        <v>0</v>
      </c>
      <c r="X32" s="328"/>
      <c r="Y32" s="328"/>
      <c r="Z32" s="328"/>
      <c r="AA32" s="329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4"/>
      <c r="AO32" s="1"/>
      <c r="AP32" s="3"/>
    </row>
    <row r="33" spans="2:87" ht="13.5" customHeight="1">
      <c r="B33" s="1"/>
      <c r="C33" s="269"/>
      <c r="D33" s="270"/>
      <c r="E33" s="251"/>
      <c r="F33" s="252"/>
      <c r="G33" s="252"/>
      <c r="H33" s="253"/>
      <c r="I33" s="324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6"/>
      <c r="W33" s="330"/>
      <c r="X33" s="331"/>
      <c r="Y33" s="331"/>
      <c r="Z33" s="331"/>
      <c r="AA33" s="332"/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  <c r="AM33" s="335"/>
      <c r="AN33" s="336"/>
      <c r="AO33" s="1"/>
      <c r="AP33" s="3"/>
      <c r="AV33" s="44" t="s">
        <v>82</v>
      </c>
      <c r="AW33" s="44" t="s">
        <v>83</v>
      </c>
      <c r="AX33" s="44" t="s">
        <v>90</v>
      </c>
      <c r="AY33" s="44" t="s">
        <v>91</v>
      </c>
      <c r="AZ33" s="44" t="s">
        <v>84</v>
      </c>
      <c r="BA33" s="44" t="s">
        <v>89</v>
      </c>
      <c r="BB33" s="44" t="s">
        <v>109</v>
      </c>
      <c r="BC33" s="44" t="s">
        <v>118</v>
      </c>
      <c r="BD33" s="44" t="s">
        <v>85</v>
      </c>
      <c r="BE33" s="44" t="s">
        <v>88</v>
      </c>
      <c r="BF33" s="44" t="s">
        <v>111</v>
      </c>
      <c r="BG33" s="44" t="s">
        <v>86</v>
      </c>
      <c r="BH33" s="44" t="s">
        <v>87</v>
      </c>
      <c r="BI33" s="44" t="s">
        <v>108</v>
      </c>
      <c r="BJ33" s="44" t="s">
        <v>94</v>
      </c>
      <c r="BK33" s="44" t="s">
        <v>93</v>
      </c>
      <c r="BL33" s="44" t="s">
        <v>92</v>
      </c>
      <c r="BM33" s="44" t="s">
        <v>95</v>
      </c>
      <c r="BN33" s="44" t="s">
        <v>96</v>
      </c>
      <c r="BO33" s="44" t="s">
        <v>110</v>
      </c>
      <c r="BP33" s="44" t="s">
        <v>97</v>
      </c>
      <c r="BQ33" s="44" t="s">
        <v>101</v>
      </c>
      <c r="BR33" s="44" t="s">
        <v>98</v>
      </c>
      <c r="BS33" s="44" t="s">
        <v>113</v>
      </c>
      <c r="BT33" s="44" t="s">
        <v>100</v>
      </c>
      <c r="BU33" s="44" t="s">
        <v>99</v>
      </c>
      <c r="BV33" s="44" t="s">
        <v>102</v>
      </c>
      <c r="BW33" s="44" t="s">
        <v>103</v>
      </c>
      <c r="BX33" s="44" t="s">
        <v>105</v>
      </c>
      <c r="BY33" s="44" t="s">
        <v>104</v>
      </c>
      <c r="BZ33" s="44" t="s">
        <v>106</v>
      </c>
      <c r="CA33" s="44" t="s">
        <v>114</v>
      </c>
      <c r="CB33" s="44" t="s">
        <v>112</v>
      </c>
      <c r="CC33" s="44" t="s">
        <v>115</v>
      </c>
      <c r="CD33" s="44" t="s">
        <v>107</v>
      </c>
      <c r="CE33" s="44" t="s">
        <v>116</v>
      </c>
      <c r="CF33" s="44" t="s">
        <v>117</v>
      </c>
    </row>
    <row r="34" spans="2:87" ht="13.5" customHeight="1">
      <c r="B34" s="19"/>
      <c r="C34" s="160" t="s">
        <v>11</v>
      </c>
      <c r="D34" s="161"/>
      <c r="E34" s="315" t="s">
        <v>51</v>
      </c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7"/>
      <c r="AO34" s="19"/>
      <c r="AP34" s="3"/>
    </row>
    <row r="35" spans="2:87" ht="13.5" customHeight="1">
      <c r="B35" s="19"/>
      <c r="C35" s="162"/>
      <c r="D35" s="163"/>
      <c r="E35" s="318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20"/>
      <c r="AO35" s="19"/>
      <c r="AP35" s="3"/>
    </row>
    <row r="36" spans="2:87" ht="13.5" customHeight="1">
      <c r="B36" s="19"/>
      <c r="C36" s="162"/>
      <c r="D36" s="163"/>
      <c r="E36" s="343" t="str">
        <f>IF(LEFT(E34)="イ","許諾先",IF(LEFT(E34)="ウ","許諾先",""))</f>
        <v/>
      </c>
      <c r="F36" s="344"/>
      <c r="G36" s="344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20" t="s">
        <v>80</v>
      </c>
      <c r="U36" s="221"/>
      <c r="V36" s="222"/>
      <c r="W36" s="226" t="s">
        <v>51</v>
      </c>
      <c r="X36" s="227"/>
      <c r="Y36" s="227"/>
      <c r="Z36" s="227"/>
      <c r="AA36" s="227"/>
      <c r="AB36" s="227"/>
      <c r="AC36" s="227"/>
      <c r="AD36" s="227"/>
      <c r="AE36" s="227"/>
      <c r="AF36" s="228"/>
      <c r="AG36" s="166" t="s">
        <v>53</v>
      </c>
      <c r="AH36" s="167"/>
      <c r="AI36" s="167"/>
      <c r="AJ36" s="384" t="s">
        <v>51</v>
      </c>
      <c r="AK36" s="384"/>
      <c r="AL36" s="384"/>
      <c r="AM36" s="384"/>
      <c r="AN36" s="385"/>
      <c r="AO36" s="19"/>
      <c r="AP36" s="20"/>
      <c r="AV36" s="44" t="s">
        <v>82</v>
      </c>
      <c r="AW36" s="44"/>
      <c r="AX36" s="44"/>
      <c r="AY36" s="44"/>
      <c r="AZ36" s="44"/>
      <c r="BA36" s="44"/>
      <c r="BB36" s="44"/>
      <c r="BC36" s="44"/>
      <c r="BD36" s="44"/>
    </row>
    <row r="37" spans="2:87" ht="13.5" customHeight="1">
      <c r="B37" s="19"/>
      <c r="C37" s="164"/>
      <c r="D37" s="165"/>
      <c r="E37" s="345"/>
      <c r="F37" s="346"/>
      <c r="G37" s="346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23"/>
      <c r="U37" s="224"/>
      <c r="V37" s="225"/>
      <c r="W37" s="229"/>
      <c r="X37" s="219"/>
      <c r="Y37" s="219"/>
      <c r="Z37" s="219"/>
      <c r="AA37" s="219"/>
      <c r="AB37" s="219"/>
      <c r="AC37" s="219"/>
      <c r="AD37" s="219"/>
      <c r="AE37" s="219"/>
      <c r="AF37" s="230"/>
      <c r="AG37" s="168"/>
      <c r="AH37" s="169"/>
      <c r="AI37" s="169"/>
      <c r="AJ37" s="386"/>
      <c r="AK37" s="386"/>
      <c r="AL37" s="386"/>
      <c r="AM37" s="386"/>
      <c r="AN37" s="387"/>
      <c r="AO37" s="19"/>
      <c r="AP37" s="20"/>
    </row>
    <row r="38" spans="2:87" s="7" customFormat="1" ht="13.5" customHeight="1">
      <c r="B38" s="1"/>
      <c r="C38" s="337" t="s">
        <v>12</v>
      </c>
      <c r="D38" s="338"/>
      <c r="E38" s="341" t="s">
        <v>51</v>
      </c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79" t="str">
        <f>IF(E38="観光バス・貸切バス","バスの台数","")</f>
        <v/>
      </c>
      <c r="X38" s="380"/>
      <c r="Y38" s="380"/>
      <c r="Z38" s="380"/>
      <c r="AA38" s="380"/>
      <c r="AB38" s="383"/>
      <c r="AC38" s="342">
        <v>1</v>
      </c>
      <c r="AD38" s="342"/>
      <c r="AE38" s="342"/>
      <c r="AF38" s="342"/>
      <c r="AG38" s="342"/>
      <c r="AH38" s="342"/>
      <c r="AI38" s="357"/>
      <c r="AJ38" s="379" t="str">
        <f>IF(E38="観光バス・貸切バス","台","")</f>
        <v/>
      </c>
      <c r="AK38" s="380"/>
      <c r="AL38" s="380"/>
      <c r="AM38" s="380"/>
      <c r="AN38" s="381"/>
      <c r="AO38" s="1"/>
      <c r="AP38" s="20"/>
      <c r="AV38" s="45" t="s">
        <v>51</v>
      </c>
      <c r="AW38" s="46" t="s">
        <v>75</v>
      </c>
      <c r="AX38" s="72" t="s">
        <v>77</v>
      </c>
      <c r="AY38" s="46" t="s">
        <v>74</v>
      </c>
      <c r="AZ38" s="46" t="s">
        <v>73</v>
      </c>
      <c r="BA38" s="46"/>
      <c r="BB38" s="46"/>
      <c r="BC38" s="46"/>
      <c r="BD38" s="46"/>
    </row>
    <row r="39" spans="2:87" s="7" customFormat="1" ht="13.5" customHeight="1">
      <c r="B39" s="1"/>
      <c r="C39" s="176"/>
      <c r="D39" s="177"/>
      <c r="E39" s="193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365"/>
      <c r="X39" s="366"/>
      <c r="Y39" s="366"/>
      <c r="Z39" s="366"/>
      <c r="AA39" s="366"/>
      <c r="AB39" s="367"/>
      <c r="AC39" s="194"/>
      <c r="AD39" s="194"/>
      <c r="AE39" s="194"/>
      <c r="AF39" s="194"/>
      <c r="AG39" s="194"/>
      <c r="AH39" s="194"/>
      <c r="AI39" s="358"/>
      <c r="AJ39" s="365"/>
      <c r="AK39" s="366"/>
      <c r="AL39" s="366"/>
      <c r="AM39" s="366"/>
      <c r="AN39" s="382"/>
      <c r="AO39" s="1"/>
      <c r="AP39" s="20"/>
      <c r="AV39" s="46"/>
      <c r="AW39" s="46"/>
      <c r="AX39" s="46"/>
      <c r="AY39" s="46"/>
      <c r="AZ39" s="46"/>
      <c r="BA39" s="46"/>
      <c r="BB39" s="46"/>
      <c r="BC39" s="46"/>
      <c r="BD39" s="46"/>
    </row>
    <row r="40" spans="2:87" s="7" customFormat="1" ht="13.5" customHeight="1">
      <c r="B40" s="1"/>
      <c r="C40" s="176"/>
      <c r="D40" s="177"/>
      <c r="E40" s="210" t="s">
        <v>127</v>
      </c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362" t="str">
        <f>IF(E38="その他","その他の交通
手段を入力→","")</f>
        <v/>
      </c>
      <c r="X40" s="363"/>
      <c r="Y40" s="363"/>
      <c r="Z40" s="363"/>
      <c r="AA40" s="363"/>
      <c r="AB40" s="364"/>
      <c r="AC40" s="359"/>
      <c r="AD40" s="359"/>
      <c r="AE40" s="359"/>
      <c r="AF40" s="359"/>
      <c r="AG40" s="359"/>
      <c r="AH40" s="359"/>
      <c r="AI40" s="359"/>
      <c r="AJ40" s="359"/>
      <c r="AK40" s="359"/>
      <c r="AL40" s="359"/>
      <c r="AM40" s="359"/>
      <c r="AN40" s="360"/>
      <c r="AO40" s="1"/>
      <c r="AP40" s="3"/>
      <c r="AV40" s="45" t="s">
        <v>51</v>
      </c>
      <c r="AW40" s="46" t="s">
        <v>141</v>
      </c>
      <c r="AX40" s="46" t="s">
        <v>81</v>
      </c>
      <c r="AY40" s="46" t="s">
        <v>142</v>
      </c>
      <c r="AZ40" s="46" t="s">
        <v>144</v>
      </c>
      <c r="BA40" s="46" t="s">
        <v>143</v>
      </c>
      <c r="BB40" s="46"/>
      <c r="BC40" s="46"/>
      <c r="BD40" s="46"/>
      <c r="BJ40" s="7" t="s">
        <v>123</v>
      </c>
      <c r="CI40" s="7" t="s">
        <v>124</v>
      </c>
    </row>
    <row r="41" spans="2:87" s="7" customFormat="1" ht="13.5" customHeight="1">
      <c r="B41" s="1"/>
      <c r="C41" s="339"/>
      <c r="D41" s="340"/>
      <c r="E41" s="377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65"/>
      <c r="X41" s="366"/>
      <c r="Y41" s="366"/>
      <c r="Z41" s="366"/>
      <c r="AA41" s="366"/>
      <c r="AB41" s="367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361"/>
      <c r="AO41" s="1"/>
      <c r="AP41" s="3"/>
      <c r="AV41" s="45" t="s">
        <v>51</v>
      </c>
      <c r="AW41" s="46" t="s">
        <v>47</v>
      </c>
      <c r="AX41" s="46" t="s">
        <v>26</v>
      </c>
      <c r="AY41" s="46"/>
      <c r="AZ41" s="46"/>
      <c r="BA41" s="46"/>
      <c r="BB41" s="46"/>
      <c r="BC41" s="46"/>
      <c r="BD41" s="46"/>
    </row>
    <row r="42" spans="2:87" ht="13.5" customHeight="1">
      <c r="B42" s="1"/>
      <c r="C42" s="174" t="s">
        <v>54</v>
      </c>
      <c r="D42" s="175"/>
      <c r="E42" s="146" t="s">
        <v>51</v>
      </c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5" t="str">
        <f>IF(楽器輸送="トラック","右欄に詳細を入力","")</f>
        <v/>
      </c>
      <c r="X42" s="196"/>
      <c r="Y42" s="196"/>
      <c r="Z42" s="196"/>
      <c r="AA42" s="196"/>
      <c r="AB42" s="197"/>
      <c r="AC42" s="181"/>
      <c r="AD42" s="181"/>
      <c r="AE42" s="181"/>
      <c r="AF42" s="183" t="str">
        <f>IF(楽器輸送="トラック","t 車","")</f>
        <v/>
      </c>
      <c r="AG42" s="183"/>
      <c r="AH42" s="183"/>
      <c r="AI42" s="181"/>
      <c r="AJ42" s="181"/>
      <c r="AK42" s="181"/>
      <c r="AL42" s="370" t="str">
        <f>IF(楽器輸送="トラック","台","")</f>
        <v/>
      </c>
      <c r="AM42" s="370"/>
      <c r="AN42" s="371"/>
      <c r="AO42" s="1"/>
      <c r="AP42" s="3"/>
      <c r="AV42" s="45" t="s">
        <v>51</v>
      </c>
      <c r="AW42" s="46" t="s">
        <v>128</v>
      </c>
      <c r="AX42" s="46" t="s">
        <v>129</v>
      </c>
      <c r="AY42" s="44" t="s">
        <v>48</v>
      </c>
      <c r="AZ42" s="44"/>
      <c r="BA42" s="44"/>
      <c r="BB42" s="44"/>
      <c r="BC42" s="44"/>
      <c r="BD42" s="44"/>
    </row>
    <row r="43" spans="2:87" ht="13.5" customHeight="1">
      <c r="B43" s="1"/>
      <c r="C43" s="176"/>
      <c r="D43" s="177"/>
      <c r="E43" s="193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8"/>
      <c r="X43" s="199"/>
      <c r="Y43" s="199"/>
      <c r="Z43" s="199"/>
      <c r="AA43" s="199"/>
      <c r="AB43" s="200"/>
      <c r="AC43" s="182"/>
      <c r="AD43" s="182"/>
      <c r="AE43" s="182"/>
      <c r="AF43" s="184"/>
      <c r="AG43" s="184"/>
      <c r="AH43" s="184"/>
      <c r="AI43" s="182"/>
      <c r="AJ43" s="182"/>
      <c r="AK43" s="182"/>
      <c r="AL43" s="372"/>
      <c r="AM43" s="372"/>
      <c r="AN43" s="373"/>
      <c r="AO43" s="1"/>
      <c r="AP43" s="3"/>
      <c r="AV43" s="44"/>
      <c r="AW43" s="44"/>
      <c r="AX43" s="44"/>
      <c r="AY43" s="44"/>
      <c r="AZ43" s="44"/>
      <c r="BA43" s="44"/>
      <c r="BB43" s="44"/>
      <c r="BC43" s="44"/>
      <c r="BD43" s="44"/>
    </row>
    <row r="44" spans="2:87" ht="13.5" customHeight="1">
      <c r="B44" s="1"/>
      <c r="C44" s="176"/>
      <c r="D44" s="177"/>
      <c r="E44" s="210" t="s">
        <v>130</v>
      </c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2"/>
      <c r="W44" s="351" t="str">
        <f>IF(E42="その他","その他の輸送手段","")</f>
        <v/>
      </c>
      <c r="X44" s="352"/>
      <c r="Y44" s="352"/>
      <c r="Z44" s="352"/>
      <c r="AA44" s="352"/>
      <c r="AB44" s="353"/>
      <c r="AC44" s="347"/>
      <c r="AD44" s="347"/>
      <c r="AE44" s="347"/>
      <c r="AF44" s="347"/>
      <c r="AG44" s="347"/>
      <c r="AH44" s="347"/>
      <c r="AI44" s="347"/>
      <c r="AJ44" s="347"/>
      <c r="AK44" s="347"/>
      <c r="AL44" s="347"/>
      <c r="AM44" s="347"/>
      <c r="AN44" s="348"/>
      <c r="AO44" s="1"/>
      <c r="AP44" s="3"/>
      <c r="AV44" s="44"/>
      <c r="AW44" s="44"/>
      <c r="AX44" s="44"/>
      <c r="AY44" s="44"/>
      <c r="AZ44" s="44"/>
      <c r="BA44" s="44"/>
      <c r="BB44" s="44"/>
      <c r="BC44" s="44"/>
      <c r="BD44" s="44"/>
    </row>
    <row r="45" spans="2:87" ht="13.5" customHeight="1">
      <c r="B45" s="1"/>
      <c r="C45" s="178"/>
      <c r="D45" s="179"/>
      <c r="E45" s="213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5"/>
      <c r="W45" s="354"/>
      <c r="X45" s="355"/>
      <c r="Y45" s="355"/>
      <c r="Z45" s="355"/>
      <c r="AA45" s="355"/>
      <c r="AB45" s="356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50"/>
      <c r="AO45" s="1"/>
      <c r="AP45" s="3"/>
      <c r="AV45" s="44"/>
      <c r="AW45" s="44"/>
      <c r="AX45" s="44"/>
      <c r="AY45" s="44"/>
      <c r="AZ45" s="44"/>
      <c r="BA45" s="44"/>
      <c r="BB45" s="44"/>
      <c r="BC45" s="44"/>
      <c r="BD45" s="44"/>
    </row>
    <row r="46" spans="2:87" ht="13.5" customHeight="1">
      <c r="B46" s="1"/>
      <c r="C46" s="110" t="s">
        <v>149</v>
      </c>
      <c r="D46" s="152"/>
      <c r="E46" s="152"/>
      <c r="F46" s="152"/>
      <c r="G46" s="152"/>
      <c r="H46" s="153"/>
      <c r="I46" s="21" t="s">
        <v>28</v>
      </c>
      <c r="J46" s="376"/>
      <c r="K46" s="376"/>
      <c r="L46" s="376"/>
      <c r="M46" s="22" t="s">
        <v>29</v>
      </c>
      <c r="N46" s="376"/>
      <c r="O46" s="376"/>
      <c r="P46" s="376"/>
      <c r="Q46" s="376"/>
      <c r="R46" s="374"/>
      <c r="S46" s="374"/>
      <c r="T46" s="374"/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  <c r="AH46" s="374"/>
      <c r="AI46" s="374"/>
      <c r="AJ46" s="374"/>
      <c r="AK46" s="374"/>
      <c r="AL46" s="374"/>
      <c r="AM46" s="374"/>
      <c r="AN46" s="375"/>
      <c r="AO46" s="1"/>
      <c r="AP46" s="3"/>
      <c r="AV46" s="45" t="s">
        <v>51</v>
      </c>
      <c r="AW46" s="44" t="s">
        <v>49</v>
      </c>
      <c r="AX46" s="44" t="s">
        <v>48</v>
      </c>
      <c r="AY46" s="44"/>
      <c r="AZ46" s="44"/>
      <c r="BA46" s="44"/>
      <c r="BB46" s="44"/>
      <c r="BC46" s="44"/>
      <c r="BD46" s="44"/>
    </row>
    <row r="47" spans="2:87" ht="13.5" customHeight="1">
      <c r="B47" s="1"/>
      <c r="C47" s="119"/>
      <c r="D47" s="120"/>
      <c r="E47" s="120"/>
      <c r="F47" s="120"/>
      <c r="G47" s="120"/>
      <c r="H47" s="121"/>
      <c r="I47" s="388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  <c r="X47" s="389"/>
      <c r="Y47" s="389"/>
      <c r="Z47" s="389"/>
      <c r="AA47" s="389"/>
      <c r="AB47" s="389"/>
      <c r="AC47" s="389"/>
      <c r="AD47" s="389"/>
      <c r="AE47" s="389"/>
      <c r="AF47" s="389"/>
      <c r="AG47" s="389"/>
      <c r="AH47" s="389"/>
      <c r="AI47" s="389"/>
      <c r="AJ47" s="389"/>
      <c r="AK47" s="389"/>
      <c r="AL47" s="389"/>
      <c r="AM47" s="389"/>
      <c r="AN47" s="390"/>
      <c r="AO47" s="1"/>
      <c r="AP47" s="3"/>
      <c r="AV47" s="44"/>
      <c r="AW47" s="44"/>
      <c r="AX47" s="44"/>
      <c r="AY47" s="44"/>
      <c r="AZ47" s="44"/>
      <c r="BA47" s="44"/>
      <c r="BB47" s="44"/>
      <c r="BC47" s="44"/>
      <c r="BD47" s="44"/>
    </row>
    <row r="48" spans="2:87" ht="13.5" customHeight="1">
      <c r="B48" s="1"/>
      <c r="C48" s="119"/>
      <c r="D48" s="120"/>
      <c r="E48" s="120"/>
      <c r="F48" s="120"/>
      <c r="G48" s="120"/>
      <c r="H48" s="121"/>
      <c r="I48" s="391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  <c r="AN48" s="393"/>
      <c r="AO48" s="1"/>
      <c r="AP48" s="3"/>
      <c r="AV48" s="44"/>
      <c r="AW48" s="44"/>
      <c r="AX48" s="44"/>
      <c r="AY48" s="44"/>
      <c r="AZ48" s="44"/>
      <c r="BA48" s="44"/>
      <c r="BB48" s="44"/>
      <c r="BC48" s="44"/>
      <c r="BD48" s="44"/>
    </row>
    <row r="49" spans="2:56" ht="13.5" customHeight="1">
      <c r="B49" s="1"/>
      <c r="C49" s="119"/>
      <c r="D49" s="120"/>
      <c r="E49" s="120"/>
      <c r="F49" s="120"/>
      <c r="G49" s="120"/>
      <c r="H49" s="121"/>
      <c r="I49" s="368" t="s">
        <v>13</v>
      </c>
      <c r="J49" s="368"/>
      <c r="K49" s="368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368" t="s">
        <v>14</v>
      </c>
      <c r="Z49" s="368"/>
      <c r="AA49" s="368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6"/>
      <c r="AO49" s="1"/>
      <c r="AP49" s="3"/>
      <c r="AV49" s="44"/>
      <c r="AW49" s="44"/>
      <c r="AX49" s="44"/>
      <c r="AY49" s="44"/>
      <c r="AZ49" s="44"/>
      <c r="BA49" s="44"/>
      <c r="BB49" s="44"/>
      <c r="BC49" s="44"/>
      <c r="BD49" s="44"/>
    </row>
    <row r="50" spans="2:56" ht="13.5" customHeight="1">
      <c r="B50" s="1"/>
      <c r="C50" s="122"/>
      <c r="D50" s="123"/>
      <c r="E50" s="123"/>
      <c r="F50" s="123"/>
      <c r="G50" s="123"/>
      <c r="H50" s="124"/>
      <c r="I50" s="369"/>
      <c r="J50" s="369"/>
      <c r="K50" s="369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369"/>
      <c r="Z50" s="369"/>
      <c r="AA50" s="369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8"/>
      <c r="AO50" s="1"/>
      <c r="AP50" s="3"/>
      <c r="AV50" s="44"/>
      <c r="AW50" s="44"/>
      <c r="AX50" s="44"/>
      <c r="AY50" s="44"/>
      <c r="AZ50" s="44"/>
      <c r="BA50" s="44"/>
      <c r="BB50" s="44"/>
      <c r="BC50" s="44"/>
      <c r="BD50" s="44"/>
    </row>
    <row r="51" spans="2:56" ht="13.5" customHeight="1">
      <c r="B51" s="1"/>
      <c r="C51" s="110" t="s">
        <v>150</v>
      </c>
      <c r="D51" s="152"/>
      <c r="E51" s="152"/>
      <c r="F51" s="152"/>
      <c r="G51" s="152"/>
      <c r="H51" s="153"/>
      <c r="I51" s="419" t="s">
        <v>27</v>
      </c>
      <c r="J51" s="451"/>
      <c r="K51" s="452"/>
      <c r="L51" s="452"/>
      <c r="M51" s="452"/>
      <c r="N51" s="452"/>
      <c r="O51" s="452"/>
      <c r="P51" s="452"/>
      <c r="Q51" s="452"/>
      <c r="R51" s="453"/>
      <c r="S51" s="407" t="s">
        <v>119</v>
      </c>
      <c r="T51" s="408"/>
      <c r="U51" s="409"/>
      <c r="V51" s="413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5"/>
      <c r="AO51" s="1"/>
      <c r="AP51" s="3"/>
      <c r="AV51" s="44"/>
      <c r="AW51" s="44"/>
      <c r="AX51" s="44"/>
      <c r="AY51" s="44"/>
      <c r="AZ51" s="44"/>
      <c r="BA51" s="44"/>
      <c r="BB51" s="44"/>
      <c r="BC51" s="44"/>
      <c r="BD51" s="44"/>
    </row>
    <row r="52" spans="2:56" ht="13.5" customHeight="1">
      <c r="B52" s="1"/>
      <c r="C52" s="119"/>
      <c r="D52" s="120"/>
      <c r="E52" s="120"/>
      <c r="F52" s="120"/>
      <c r="G52" s="120"/>
      <c r="H52" s="121"/>
      <c r="I52" s="405"/>
      <c r="J52" s="454"/>
      <c r="K52" s="455"/>
      <c r="L52" s="455"/>
      <c r="M52" s="455"/>
      <c r="N52" s="455"/>
      <c r="O52" s="455"/>
      <c r="P52" s="455"/>
      <c r="Q52" s="455"/>
      <c r="R52" s="456"/>
      <c r="S52" s="410"/>
      <c r="T52" s="411"/>
      <c r="U52" s="412"/>
      <c r="V52" s="416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17"/>
      <c r="AN52" s="418"/>
      <c r="AO52" s="1"/>
      <c r="AP52" s="3"/>
      <c r="AV52" s="44"/>
      <c r="AW52" s="44"/>
      <c r="AX52" s="44"/>
      <c r="AY52" s="44"/>
      <c r="AZ52" s="44"/>
      <c r="BA52" s="44"/>
      <c r="BB52" s="44"/>
      <c r="BC52" s="44"/>
      <c r="BD52" s="44"/>
    </row>
    <row r="53" spans="2:56" ht="13.5" customHeight="1">
      <c r="B53" s="1"/>
      <c r="C53" s="119"/>
      <c r="D53" s="120"/>
      <c r="E53" s="120"/>
      <c r="F53" s="120"/>
      <c r="G53" s="120"/>
      <c r="H53" s="121"/>
      <c r="I53" s="403" t="s">
        <v>15</v>
      </c>
      <c r="J53" s="105"/>
      <c r="K53" s="105"/>
      <c r="L53" s="105"/>
      <c r="M53" s="105"/>
      <c r="N53" s="105"/>
      <c r="O53" s="105"/>
      <c r="P53" s="105"/>
      <c r="Q53" s="105"/>
      <c r="R53" s="105"/>
      <c r="S53" s="405" t="s">
        <v>16</v>
      </c>
      <c r="T53" s="185"/>
      <c r="U53" s="186"/>
      <c r="V53" s="186"/>
      <c r="W53" s="186"/>
      <c r="X53" s="186"/>
      <c r="Y53" s="186"/>
      <c r="Z53" s="186"/>
      <c r="AA53" s="186"/>
      <c r="AB53" s="186"/>
      <c r="AC53" s="216"/>
      <c r="AD53" s="190" t="s">
        <v>120</v>
      </c>
      <c r="AE53" s="185"/>
      <c r="AF53" s="186"/>
      <c r="AG53" s="186"/>
      <c r="AH53" s="186"/>
      <c r="AI53" s="186"/>
      <c r="AJ53" s="186"/>
      <c r="AK53" s="186"/>
      <c r="AL53" s="186"/>
      <c r="AM53" s="186"/>
      <c r="AN53" s="187"/>
      <c r="AO53" s="1"/>
      <c r="AP53" s="3"/>
      <c r="AV53" s="44"/>
      <c r="AW53" s="44"/>
      <c r="AX53" s="44"/>
      <c r="AY53" s="44"/>
      <c r="AZ53" s="44"/>
      <c r="BA53" s="44"/>
      <c r="BB53" s="44"/>
      <c r="BC53" s="44"/>
      <c r="BD53" s="44"/>
    </row>
    <row r="54" spans="2:56" ht="13.5" customHeight="1">
      <c r="B54" s="1"/>
      <c r="C54" s="122"/>
      <c r="D54" s="123"/>
      <c r="E54" s="123"/>
      <c r="F54" s="123"/>
      <c r="G54" s="123"/>
      <c r="H54" s="124"/>
      <c r="I54" s="404"/>
      <c r="J54" s="107"/>
      <c r="K54" s="107"/>
      <c r="L54" s="107"/>
      <c r="M54" s="107"/>
      <c r="N54" s="107"/>
      <c r="O54" s="107"/>
      <c r="P54" s="107"/>
      <c r="Q54" s="107"/>
      <c r="R54" s="107"/>
      <c r="S54" s="406"/>
      <c r="T54" s="188"/>
      <c r="U54" s="94"/>
      <c r="V54" s="94"/>
      <c r="W54" s="94"/>
      <c r="X54" s="94"/>
      <c r="Y54" s="94"/>
      <c r="Z54" s="94"/>
      <c r="AA54" s="94"/>
      <c r="AB54" s="94"/>
      <c r="AC54" s="217"/>
      <c r="AD54" s="191"/>
      <c r="AE54" s="188"/>
      <c r="AF54" s="94"/>
      <c r="AG54" s="94"/>
      <c r="AH54" s="94"/>
      <c r="AI54" s="94"/>
      <c r="AJ54" s="94"/>
      <c r="AK54" s="94"/>
      <c r="AL54" s="94"/>
      <c r="AM54" s="94"/>
      <c r="AN54" s="189"/>
      <c r="AO54" s="1"/>
      <c r="AP54" s="3"/>
      <c r="AV54" s="44"/>
      <c r="AW54" s="44"/>
      <c r="AX54" s="44"/>
      <c r="AY54" s="44"/>
      <c r="AZ54" s="44"/>
      <c r="BA54" s="44"/>
      <c r="BB54" s="44"/>
      <c r="BC54" s="44"/>
      <c r="BD54" s="44"/>
    </row>
    <row r="55" spans="2:56" ht="13.5" customHeight="1">
      <c r="B55" s="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1"/>
      <c r="AP55" s="3"/>
      <c r="AV55" s="44"/>
      <c r="AW55" s="44"/>
      <c r="AX55" s="44"/>
      <c r="AY55" s="44"/>
      <c r="AZ55" s="44"/>
      <c r="BA55" s="44"/>
      <c r="BB55" s="44"/>
      <c r="BC55" s="44"/>
      <c r="BD55" s="44"/>
    </row>
    <row r="56" spans="2:56" ht="13.5" customHeight="1">
      <c r="B56" s="1"/>
      <c r="C56" s="201" t="s">
        <v>35</v>
      </c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3"/>
      <c r="T56" s="201" t="s">
        <v>36</v>
      </c>
      <c r="U56" s="202"/>
      <c r="V56" s="202"/>
      <c r="W56" s="202"/>
      <c r="X56" s="202"/>
      <c r="Y56" s="202"/>
      <c r="Z56" s="203"/>
      <c r="AA56" s="201" t="s">
        <v>156</v>
      </c>
      <c r="AB56" s="202"/>
      <c r="AC56" s="202"/>
      <c r="AD56" s="202"/>
      <c r="AE56" s="202"/>
      <c r="AF56" s="202"/>
      <c r="AG56" s="203"/>
      <c r="AH56" s="201" t="s">
        <v>138</v>
      </c>
      <c r="AI56" s="202"/>
      <c r="AJ56" s="202"/>
      <c r="AK56" s="202"/>
      <c r="AL56" s="202"/>
      <c r="AM56" s="202"/>
      <c r="AN56" s="203"/>
      <c r="AO56" s="1"/>
      <c r="AP56" s="3"/>
      <c r="AV56" s="44"/>
      <c r="AW56" s="44"/>
      <c r="AX56" s="44"/>
      <c r="AY56" s="44"/>
      <c r="AZ56" s="44"/>
      <c r="BA56" s="44"/>
      <c r="BB56" s="44"/>
      <c r="BC56" s="44"/>
      <c r="BD56" s="44"/>
    </row>
    <row r="57" spans="2:56" ht="13.5" customHeight="1">
      <c r="B57" s="1"/>
      <c r="C57" s="204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4"/>
      <c r="U57" s="205"/>
      <c r="V57" s="205"/>
      <c r="W57" s="205"/>
      <c r="X57" s="205"/>
      <c r="Y57" s="205"/>
      <c r="Z57" s="206"/>
      <c r="AA57" s="207" t="s">
        <v>135</v>
      </c>
      <c r="AB57" s="208"/>
      <c r="AC57" s="208"/>
      <c r="AD57" s="208"/>
      <c r="AE57" s="208"/>
      <c r="AF57" s="208"/>
      <c r="AG57" s="209"/>
      <c r="AH57" s="204"/>
      <c r="AI57" s="205"/>
      <c r="AJ57" s="205"/>
      <c r="AK57" s="205"/>
      <c r="AL57" s="205"/>
      <c r="AM57" s="205"/>
      <c r="AN57" s="206"/>
      <c r="AO57" s="1"/>
      <c r="AP57" s="3"/>
      <c r="AV57" s="44"/>
      <c r="AW57" s="44"/>
      <c r="AX57" s="44"/>
      <c r="AY57" s="44"/>
      <c r="AZ57" s="44"/>
      <c r="BA57" s="44"/>
      <c r="BB57" s="44"/>
      <c r="BC57" s="44"/>
      <c r="BD57" s="44"/>
    </row>
    <row r="58" spans="2:56" ht="13.5" customHeight="1">
      <c r="B58" s="1"/>
      <c r="C58" s="394" t="s">
        <v>164</v>
      </c>
      <c r="D58" s="395"/>
      <c r="E58" s="395"/>
      <c r="F58" s="395"/>
      <c r="G58" s="395"/>
      <c r="H58" s="395"/>
      <c r="I58" s="395"/>
      <c r="J58" s="395"/>
      <c r="K58" s="395"/>
      <c r="L58" s="396"/>
      <c r="M58" s="158" t="s">
        <v>133</v>
      </c>
      <c r="N58" s="158"/>
      <c r="O58" s="158"/>
      <c r="P58" s="158"/>
      <c r="Q58" s="158"/>
      <c r="R58" s="158"/>
      <c r="S58" s="158"/>
      <c r="T58" s="429">
        <v>1800</v>
      </c>
      <c r="U58" s="430"/>
      <c r="V58" s="430"/>
      <c r="W58" s="430"/>
      <c r="X58" s="430"/>
      <c r="Y58" s="430"/>
      <c r="Z58" s="431"/>
      <c r="AA58" s="420"/>
      <c r="AB58" s="421"/>
      <c r="AC58" s="421"/>
      <c r="AD58" s="421"/>
      <c r="AE58" s="421"/>
      <c r="AF58" s="421"/>
      <c r="AG58" s="422"/>
      <c r="AH58" s="421"/>
      <c r="AI58" s="421"/>
      <c r="AJ58" s="421"/>
      <c r="AK58" s="421"/>
      <c r="AL58" s="421"/>
      <c r="AM58" s="421"/>
      <c r="AN58" s="422"/>
      <c r="AO58" s="1"/>
      <c r="AP58" s="3"/>
      <c r="AV58" s="44"/>
      <c r="AW58" s="44"/>
      <c r="AX58" s="44"/>
      <c r="AY58" s="44"/>
      <c r="AZ58" s="44"/>
      <c r="BA58" s="44"/>
      <c r="BB58" s="44"/>
      <c r="BC58" s="44"/>
      <c r="BD58" s="44"/>
    </row>
    <row r="59" spans="2:56" ht="13.5" customHeight="1">
      <c r="B59" s="1"/>
      <c r="C59" s="397"/>
      <c r="D59" s="398"/>
      <c r="E59" s="398"/>
      <c r="F59" s="398"/>
      <c r="G59" s="398"/>
      <c r="H59" s="398"/>
      <c r="I59" s="398"/>
      <c r="J59" s="398"/>
      <c r="K59" s="398"/>
      <c r="L59" s="399"/>
      <c r="M59" s="159"/>
      <c r="N59" s="159"/>
      <c r="O59" s="159"/>
      <c r="P59" s="159"/>
      <c r="Q59" s="159"/>
      <c r="R59" s="159"/>
      <c r="S59" s="159"/>
      <c r="T59" s="432"/>
      <c r="U59" s="433"/>
      <c r="V59" s="433"/>
      <c r="W59" s="433"/>
      <c r="X59" s="433"/>
      <c r="Y59" s="433"/>
      <c r="Z59" s="434"/>
      <c r="AA59" s="423"/>
      <c r="AB59" s="424"/>
      <c r="AC59" s="424"/>
      <c r="AD59" s="424"/>
      <c r="AE59" s="424"/>
      <c r="AF59" s="424"/>
      <c r="AG59" s="425"/>
      <c r="AH59" s="426"/>
      <c r="AI59" s="426"/>
      <c r="AJ59" s="426"/>
      <c r="AK59" s="426"/>
      <c r="AL59" s="426"/>
      <c r="AM59" s="426"/>
      <c r="AN59" s="427"/>
      <c r="AO59" s="1"/>
      <c r="AP59" s="3"/>
      <c r="AV59" s="44"/>
      <c r="AW59" s="44"/>
      <c r="AX59" s="44"/>
      <c r="AY59" s="44"/>
      <c r="AZ59" s="44"/>
      <c r="BA59" s="44"/>
      <c r="BB59" s="44"/>
      <c r="BC59" s="44"/>
      <c r="BD59" s="44"/>
    </row>
    <row r="60" spans="2:56" ht="13.5" customHeight="1">
      <c r="B60" s="1"/>
      <c r="C60" s="397"/>
      <c r="D60" s="398"/>
      <c r="E60" s="398"/>
      <c r="F60" s="398"/>
      <c r="G60" s="398"/>
      <c r="H60" s="398"/>
      <c r="I60" s="398"/>
      <c r="J60" s="398"/>
      <c r="K60" s="398"/>
      <c r="L60" s="399"/>
      <c r="M60" s="435" t="s">
        <v>134</v>
      </c>
      <c r="N60" s="436"/>
      <c r="O60" s="436"/>
      <c r="P60" s="436"/>
      <c r="Q60" s="436"/>
      <c r="R60" s="436"/>
      <c r="S60" s="437"/>
      <c r="T60" s="438">
        <v>1800</v>
      </c>
      <c r="U60" s="439"/>
      <c r="V60" s="439"/>
      <c r="W60" s="439"/>
      <c r="X60" s="439"/>
      <c r="Y60" s="439"/>
      <c r="Z60" s="440"/>
      <c r="AA60" s="428"/>
      <c r="AB60" s="426"/>
      <c r="AC60" s="426"/>
      <c r="AD60" s="426"/>
      <c r="AE60" s="426"/>
      <c r="AF60" s="426"/>
      <c r="AG60" s="427"/>
      <c r="AH60" s="426"/>
      <c r="AI60" s="426"/>
      <c r="AJ60" s="426"/>
      <c r="AK60" s="426"/>
      <c r="AL60" s="426"/>
      <c r="AM60" s="426"/>
      <c r="AN60" s="427"/>
      <c r="AO60" s="1"/>
      <c r="AP60" s="3"/>
      <c r="AV60" s="44"/>
      <c r="AW60" s="44"/>
      <c r="AX60" s="44"/>
      <c r="AY60" s="44"/>
      <c r="AZ60" s="44"/>
      <c r="BA60" s="44"/>
      <c r="BB60" s="44"/>
      <c r="BC60" s="44"/>
      <c r="BD60" s="44"/>
    </row>
    <row r="61" spans="2:56" ht="13.5" customHeight="1">
      <c r="B61" s="1"/>
      <c r="C61" s="397"/>
      <c r="D61" s="398"/>
      <c r="E61" s="398"/>
      <c r="F61" s="398"/>
      <c r="G61" s="398"/>
      <c r="H61" s="398"/>
      <c r="I61" s="398"/>
      <c r="J61" s="398"/>
      <c r="K61" s="398"/>
      <c r="L61" s="399"/>
      <c r="M61" s="435"/>
      <c r="N61" s="436"/>
      <c r="O61" s="436"/>
      <c r="P61" s="436"/>
      <c r="Q61" s="436"/>
      <c r="R61" s="436"/>
      <c r="S61" s="437"/>
      <c r="T61" s="438"/>
      <c r="U61" s="439"/>
      <c r="V61" s="439"/>
      <c r="W61" s="439"/>
      <c r="X61" s="439"/>
      <c r="Y61" s="439"/>
      <c r="Z61" s="440"/>
      <c r="AA61" s="428"/>
      <c r="AB61" s="426"/>
      <c r="AC61" s="426"/>
      <c r="AD61" s="426"/>
      <c r="AE61" s="426"/>
      <c r="AF61" s="426"/>
      <c r="AG61" s="427"/>
      <c r="AH61" s="426"/>
      <c r="AI61" s="426"/>
      <c r="AJ61" s="426"/>
      <c r="AK61" s="426"/>
      <c r="AL61" s="426"/>
      <c r="AM61" s="426"/>
      <c r="AN61" s="427"/>
      <c r="AO61" s="1"/>
      <c r="AP61" s="3"/>
      <c r="AV61" s="44"/>
      <c r="AW61" s="44"/>
      <c r="AX61" s="44"/>
      <c r="AY61" s="44"/>
      <c r="AZ61" s="44"/>
      <c r="BA61" s="44"/>
      <c r="BB61" s="44"/>
      <c r="BC61" s="44"/>
      <c r="BD61" s="44"/>
    </row>
    <row r="62" spans="2:56" ht="13.5" customHeight="1">
      <c r="B62" s="1"/>
      <c r="C62" s="397"/>
      <c r="D62" s="398"/>
      <c r="E62" s="398"/>
      <c r="F62" s="398"/>
      <c r="G62" s="398"/>
      <c r="H62" s="398"/>
      <c r="I62" s="398"/>
      <c r="J62" s="398"/>
      <c r="K62" s="398"/>
      <c r="L62" s="399"/>
      <c r="M62" s="158" t="s">
        <v>154</v>
      </c>
      <c r="N62" s="158"/>
      <c r="O62" s="158"/>
      <c r="P62" s="158"/>
      <c r="Q62" s="158"/>
      <c r="R62" s="158"/>
      <c r="S62" s="441"/>
      <c r="T62" s="438">
        <v>500</v>
      </c>
      <c r="U62" s="439"/>
      <c r="V62" s="439"/>
      <c r="W62" s="439"/>
      <c r="X62" s="439"/>
      <c r="Y62" s="439"/>
      <c r="Z62" s="440"/>
      <c r="AA62" s="447"/>
      <c r="AB62" s="447"/>
      <c r="AC62" s="447"/>
      <c r="AD62" s="447"/>
      <c r="AE62" s="447"/>
      <c r="AF62" s="447"/>
      <c r="AG62" s="447"/>
      <c r="AH62" s="447"/>
      <c r="AI62" s="447"/>
      <c r="AJ62" s="447"/>
      <c r="AK62" s="447"/>
      <c r="AL62" s="447"/>
      <c r="AM62" s="447"/>
      <c r="AN62" s="448"/>
      <c r="AO62" s="1"/>
      <c r="AP62" s="3"/>
      <c r="AV62" s="44"/>
      <c r="AW62" s="44"/>
      <c r="AX62" s="44"/>
      <c r="AY62" s="44"/>
      <c r="AZ62" s="44"/>
      <c r="BA62" s="44"/>
      <c r="BB62" s="44"/>
      <c r="BC62" s="44"/>
      <c r="BD62" s="44"/>
    </row>
    <row r="63" spans="2:56" ht="13.5" customHeight="1">
      <c r="B63" s="1"/>
      <c r="C63" s="400"/>
      <c r="D63" s="401"/>
      <c r="E63" s="401"/>
      <c r="F63" s="401"/>
      <c r="G63" s="401"/>
      <c r="H63" s="401"/>
      <c r="I63" s="401"/>
      <c r="J63" s="401"/>
      <c r="K63" s="401"/>
      <c r="L63" s="402"/>
      <c r="M63" s="442"/>
      <c r="N63" s="442"/>
      <c r="O63" s="442"/>
      <c r="P63" s="442"/>
      <c r="Q63" s="442"/>
      <c r="R63" s="442"/>
      <c r="S63" s="443"/>
      <c r="T63" s="444"/>
      <c r="U63" s="445"/>
      <c r="V63" s="445"/>
      <c r="W63" s="445"/>
      <c r="X63" s="445"/>
      <c r="Y63" s="445"/>
      <c r="Z63" s="446"/>
      <c r="AA63" s="449"/>
      <c r="AB63" s="449"/>
      <c r="AC63" s="449"/>
      <c r="AD63" s="449"/>
      <c r="AE63" s="449"/>
      <c r="AF63" s="449"/>
      <c r="AG63" s="449"/>
      <c r="AH63" s="449"/>
      <c r="AI63" s="449"/>
      <c r="AJ63" s="449"/>
      <c r="AK63" s="449"/>
      <c r="AL63" s="449"/>
      <c r="AM63" s="449"/>
      <c r="AN63" s="450"/>
      <c r="AO63" s="1"/>
      <c r="AP63" s="3"/>
      <c r="AV63" s="44"/>
      <c r="AW63" s="44"/>
      <c r="AX63" s="44"/>
      <c r="AY63" s="44"/>
      <c r="AZ63" s="44"/>
      <c r="BA63" s="44"/>
      <c r="BB63" s="44"/>
      <c r="BC63" s="44"/>
      <c r="BD63" s="44"/>
    </row>
    <row r="64" spans="2:56" ht="13.5" customHeight="1">
      <c r="B64" s="1"/>
      <c r="C64" s="180" t="s">
        <v>79</v>
      </c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"/>
      <c r="AP64" s="3"/>
      <c r="AV64" s="44"/>
      <c r="AW64" s="44"/>
      <c r="AX64" s="44"/>
      <c r="AY64" s="44"/>
      <c r="AZ64" s="44"/>
      <c r="BA64" s="44"/>
      <c r="BB64" s="44"/>
      <c r="BC64" s="44"/>
      <c r="BD64" s="44"/>
    </row>
    <row r="65" spans="2:56" ht="13.5" customHeight="1">
      <c r="B65" s="1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 t="s">
        <v>76</v>
      </c>
      <c r="AE65" s="6"/>
      <c r="AF65" s="101"/>
      <c r="AG65" s="101"/>
      <c r="AH65" s="6" t="s">
        <v>18</v>
      </c>
      <c r="AI65" s="173"/>
      <c r="AJ65" s="173"/>
      <c r="AK65" s="6" t="s">
        <v>19</v>
      </c>
      <c r="AL65" s="173"/>
      <c r="AM65" s="173"/>
      <c r="AN65" s="6" t="s">
        <v>20</v>
      </c>
      <c r="AO65" s="1"/>
      <c r="AP65" s="3"/>
      <c r="AV65" s="44"/>
      <c r="AW65" s="44"/>
      <c r="AX65" s="44"/>
      <c r="AY65" s="44"/>
      <c r="AZ65" s="44"/>
      <c r="BA65" s="44"/>
      <c r="BB65" s="44"/>
    </row>
    <row r="66" spans="2:56" ht="13.5" customHeight="1">
      <c r="B66" s="1"/>
      <c r="C66" s="171" t="s">
        <v>175</v>
      </c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"/>
      <c r="AP66" s="3"/>
      <c r="AV66" s="44"/>
      <c r="AW66" s="44"/>
      <c r="AX66" s="44"/>
      <c r="AY66" s="44"/>
      <c r="AZ66" s="44"/>
      <c r="BA66" s="44"/>
      <c r="BB66" s="44"/>
    </row>
    <row r="67" spans="2:56" ht="7.25" customHeight="1">
      <c r="B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5"/>
      <c r="AL67" s="5"/>
      <c r="AM67" s="5"/>
      <c r="AN67" s="5"/>
      <c r="AO67" s="1"/>
      <c r="AP67" s="3"/>
      <c r="AV67" s="44"/>
      <c r="AW67" s="44"/>
      <c r="AX67" s="44"/>
      <c r="AY67" s="44"/>
      <c r="AZ67" s="44"/>
      <c r="BA67" s="44"/>
      <c r="BB67" s="44"/>
      <c r="BC67" s="44"/>
      <c r="BD67" s="44"/>
    </row>
    <row r="68" spans="2:56" ht="13.25" customHeight="1">
      <c r="B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92" t="s">
        <v>157</v>
      </c>
      <c r="O68" s="92"/>
      <c r="P68" s="92"/>
      <c r="Q68" s="92"/>
      <c r="R68" s="92"/>
      <c r="S68" s="92"/>
      <c r="T68" s="5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5"/>
      <c r="AL68" s="5"/>
      <c r="AM68" s="5"/>
      <c r="AN68" s="5"/>
      <c r="AO68" s="1"/>
      <c r="AP68" s="3"/>
      <c r="AV68" s="44"/>
      <c r="AW68" s="44"/>
      <c r="AX68" s="44"/>
      <c r="AY68" s="44"/>
      <c r="AZ68" s="44"/>
      <c r="BA68" s="44"/>
      <c r="BB68" s="44"/>
      <c r="BC68" s="44"/>
      <c r="BD68" s="44"/>
    </row>
    <row r="69" spans="2:56" ht="13.25" customHeight="1">
      <c r="B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92"/>
      <c r="O69" s="92"/>
      <c r="P69" s="92"/>
      <c r="Q69" s="92"/>
      <c r="R69" s="92"/>
      <c r="S69" s="92"/>
      <c r="T69" s="5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5"/>
      <c r="AL69" s="5"/>
      <c r="AM69" s="5"/>
      <c r="AN69" s="5"/>
      <c r="AO69" s="1"/>
      <c r="AP69" s="3"/>
      <c r="AV69" s="44"/>
      <c r="AW69" s="44"/>
      <c r="AX69" s="44"/>
      <c r="AY69" s="44"/>
      <c r="AZ69" s="44"/>
      <c r="BA69" s="44"/>
      <c r="BB69" s="44"/>
      <c r="BC69" s="44"/>
      <c r="BD69" s="44"/>
    </row>
    <row r="70" spans="2:56" ht="13.5" customHeight="1">
      <c r="B70" s="1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102" t="s">
        <v>21</v>
      </c>
      <c r="O70" s="102"/>
      <c r="P70" s="102"/>
      <c r="Q70" s="102"/>
      <c r="R70" s="102"/>
      <c r="S70" s="102"/>
      <c r="T70" s="7"/>
      <c r="U70" s="103"/>
      <c r="V70" s="103"/>
      <c r="W70" s="103"/>
      <c r="X70" s="103"/>
      <c r="Y70" s="103"/>
      <c r="Z70" s="103"/>
      <c r="AA70" s="170" t="s">
        <v>22</v>
      </c>
      <c r="AB70" s="103"/>
      <c r="AC70" s="103"/>
      <c r="AD70" s="103"/>
      <c r="AE70" s="103"/>
      <c r="AF70" s="103"/>
      <c r="AG70" s="103"/>
      <c r="AH70" s="103"/>
      <c r="AI70" s="103"/>
      <c r="AJ70" s="103"/>
      <c r="AK70" s="7"/>
      <c r="AL70" s="172" t="s">
        <v>23</v>
      </c>
      <c r="AM70" s="172"/>
      <c r="AN70" s="172"/>
      <c r="AO70" s="1"/>
      <c r="AP70" s="3"/>
      <c r="AV70" s="44"/>
      <c r="AW70" s="44"/>
      <c r="AX70" s="44"/>
      <c r="AY70" s="44"/>
      <c r="AZ70" s="44"/>
      <c r="BA70" s="44"/>
      <c r="BB70" s="44"/>
      <c r="BC70" s="44"/>
      <c r="BD70" s="44"/>
    </row>
    <row r="71" spans="2:56" ht="13.5" customHeight="1">
      <c r="B71" s="1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102"/>
      <c r="O71" s="102"/>
      <c r="P71" s="102"/>
      <c r="Q71" s="102"/>
      <c r="R71" s="102"/>
      <c r="S71" s="102"/>
      <c r="T71" s="8"/>
      <c r="U71" s="104"/>
      <c r="V71" s="104"/>
      <c r="W71" s="104"/>
      <c r="X71" s="104"/>
      <c r="Y71" s="104"/>
      <c r="Z71" s="104"/>
      <c r="AA71" s="170"/>
      <c r="AB71" s="104"/>
      <c r="AC71" s="104"/>
      <c r="AD71" s="104"/>
      <c r="AE71" s="104"/>
      <c r="AF71" s="104"/>
      <c r="AG71" s="104"/>
      <c r="AH71" s="104"/>
      <c r="AI71" s="104"/>
      <c r="AJ71" s="104"/>
      <c r="AK71" s="8"/>
      <c r="AL71" s="172"/>
      <c r="AM71" s="172"/>
      <c r="AN71" s="172"/>
      <c r="AO71" s="1"/>
      <c r="AP71" s="3"/>
      <c r="AV71" s="44"/>
      <c r="AW71" s="44"/>
      <c r="AX71" s="44"/>
      <c r="AY71" s="44"/>
      <c r="AZ71" s="44"/>
      <c r="BA71" s="44"/>
      <c r="BB71" s="44"/>
      <c r="BC71" s="44"/>
      <c r="BD71" s="44"/>
    </row>
    <row r="72" spans="2:5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3"/>
      <c r="AV72" s="44"/>
      <c r="AW72" s="44"/>
      <c r="AX72" s="44"/>
      <c r="AY72" s="44"/>
      <c r="AZ72" s="44"/>
      <c r="BA72" s="44"/>
      <c r="BB72" s="44"/>
      <c r="BC72" s="44"/>
      <c r="BD72" s="44"/>
    </row>
    <row r="73" spans="2:56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V73" s="44"/>
      <c r="AW73" s="44"/>
      <c r="AX73" s="44"/>
      <c r="AY73" s="44"/>
      <c r="AZ73" s="44"/>
      <c r="BA73" s="44"/>
      <c r="BB73" s="44"/>
      <c r="BC73" s="44"/>
      <c r="BD73" s="44"/>
    </row>
    <row r="74" spans="2:56">
      <c r="AV74" s="44"/>
      <c r="AW74" s="44"/>
      <c r="AX74" s="44"/>
      <c r="AY74" s="44"/>
      <c r="AZ74" s="44"/>
      <c r="BA74" s="44"/>
      <c r="BB74" s="44"/>
      <c r="BC74" s="44"/>
      <c r="BD74" s="44"/>
    </row>
    <row r="75" spans="2:56">
      <c r="AV75" s="44"/>
      <c r="AW75" s="44"/>
      <c r="AX75" s="44"/>
      <c r="AY75" s="44"/>
      <c r="AZ75" s="44"/>
      <c r="BA75" s="44"/>
      <c r="BB75" s="44"/>
      <c r="BC75" s="44"/>
      <c r="BD75" s="44"/>
    </row>
  </sheetData>
  <sheetProtection algorithmName="SHA-512" hashValue="zIR9XB58TMPF/4BnyWtQgHMVo87B9iyuBNxdecb05pySKP/FK0PtNyGnPs5H4h94uocylwVMV6oeYJMbVZWbHg==" saltValue="2FC2cKqDeMknhoMAm3vQbQ==" spinCount="100000" sheet="1" selectLockedCells="1"/>
  <mergeCells count="129">
    <mergeCell ref="C58:L63"/>
    <mergeCell ref="I53:I54"/>
    <mergeCell ref="J53:R54"/>
    <mergeCell ref="S53:S54"/>
    <mergeCell ref="S51:U52"/>
    <mergeCell ref="V51:AN52"/>
    <mergeCell ref="I51:I52"/>
    <mergeCell ref="C51:H54"/>
    <mergeCell ref="AA58:AG59"/>
    <mergeCell ref="AH58:AN59"/>
    <mergeCell ref="AA60:AG61"/>
    <mergeCell ref="AH60:AN61"/>
    <mergeCell ref="T58:Z59"/>
    <mergeCell ref="M60:S61"/>
    <mergeCell ref="T60:Z61"/>
    <mergeCell ref="M62:S63"/>
    <mergeCell ref="T62:Z63"/>
    <mergeCell ref="AA62:AN63"/>
    <mergeCell ref="J51:R52"/>
    <mergeCell ref="E34:AN35"/>
    <mergeCell ref="I32:V33"/>
    <mergeCell ref="W32:AA33"/>
    <mergeCell ref="AB32:AN33"/>
    <mergeCell ref="L49:X50"/>
    <mergeCell ref="C38:D41"/>
    <mergeCell ref="E38:V39"/>
    <mergeCell ref="E36:G37"/>
    <mergeCell ref="AC44:AN45"/>
    <mergeCell ref="W44:AB45"/>
    <mergeCell ref="AC38:AI39"/>
    <mergeCell ref="AC40:AN41"/>
    <mergeCell ref="W40:AB41"/>
    <mergeCell ref="I49:K50"/>
    <mergeCell ref="Y49:AA50"/>
    <mergeCell ref="AL42:AN43"/>
    <mergeCell ref="R46:AN46"/>
    <mergeCell ref="J46:L46"/>
    <mergeCell ref="N46:Q46"/>
    <mergeCell ref="E40:V41"/>
    <mergeCell ref="AJ38:AN39"/>
    <mergeCell ref="W38:AB39"/>
    <mergeCell ref="AJ36:AN37"/>
    <mergeCell ref="I47:AN48"/>
    <mergeCell ref="K26:U26"/>
    <mergeCell ref="I26:I28"/>
    <mergeCell ref="J27:V28"/>
    <mergeCell ref="W26:AN26"/>
    <mergeCell ref="W27:AN28"/>
    <mergeCell ref="I22:L23"/>
    <mergeCell ref="E29:H29"/>
    <mergeCell ref="E30:H31"/>
    <mergeCell ref="W29:AN29"/>
    <mergeCell ref="W30:AN31"/>
    <mergeCell ref="K29:U29"/>
    <mergeCell ref="J30:V31"/>
    <mergeCell ref="I29:I31"/>
    <mergeCell ref="E27:H28"/>
    <mergeCell ref="H36:S37"/>
    <mergeCell ref="T36:V37"/>
    <mergeCell ref="W36:AF37"/>
    <mergeCell ref="C9:AN10"/>
    <mergeCell ref="C11:H12"/>
    <mergeCell ref="I11:X12"/>
    <mergeCell ref="Y11:AD12"/>
    <mergeCell ref="AE11:AJ12"/>
    <mergeCell ref="AK11:AN12"/>
    <mergeCell ref="E32:H33"/>
    <mergeCell ref="I19:AE20"/>
    <mergeCell ref="AF19:AI20"/>
    <mergeCell ref="AJ19:AN20"/>
    <mergeCell ref="C21:D33"/>
    <mergeCell ref="E21:H25"/>
    <mergeCell ref="J13:AH13"/>
    <mergeCell ref="C13:H13"/>
    <mergeCell ref="AJ13:AN13"/>
    <mergeCell ref="AM16:AN18"/>
    <mergeCell ref="AJ16:AL18"/>
    <mergeCell ref="AF16:AI18"/>
    <mergeCell ref="M22:AN23"/>
    <mergeCell ref="I24:L25"/>
    <mergeCell ref="M24:AN25"/>
    <mergeCell ref="AA70:AA71"/>
    <mergeCell ref="AB70:AJ71"/>
    <mergeCell ref="U67:AJ67"/>
    <mergeCell ref="AL70:AN71"/>
    <mergeCell ref="AI65:AJ65"/>
    <mergeCell ref="AL65:AM65"/>
    <mergeCell ref="C46:H50"/>
    <mergeCell ref="C66:AN66"/>
    <mergeCell ref="C42:D45"/>
    <mergeCell ref="C64:AN64"/>
    <mergeCell ref="AC42:AE43"/>
    <mergeCell ref="AF42:AH43"/>
    <mergeCell ref="AI42:AK43"/>
    <mergeCell ref="AE53:AN54"/>
    <mergeCell ref="AD53:AD54"/>
    <mergeCell ref="E42:V43"/>
    <mergeCell ref="W42:AB43"/>
    <mergeCell ref="AA56:AG56"/>
    <mergeCell ref="C56:S57"/>
    <mergeCell ref="T56:Z57"/>
    <mergeCell ref="AH56:AN57"/>
    <mergeCell ref="AA57:AG57"/>
    <mergeCell ref="E44:V45"/>
    <mergeCell ref="T53:AC54"/>
    <mergeCell ref="N68:S69"/>
    <mergeCell ref="U68:AJ69"/>
    <mergeCell ref="AR13:AU23"/>
    <mergeCell ref="AF65:AG65"/>
    <mergeCell ref="N70:S71"/>
    <mergeCell ref="U70:Z71"/>
    <mergeCell ref="AB49:AN50"/>
    <mergeCell ref="AQ16:AQ20"/>
    <mergeCell ref="C16:H16"/>
    <mergeCell ref="AJ14:AN15"/>
    <mergeCell ref="C14:H15"/>
    <mergeCell ref="I14:AI15"/>
    <mergeCell ref="J16:U16"/>
    <mergeCell ref="AD16:AE18"/>
    <mergeCell ref="AA16:AC18"/>
    <mergeCell ref="W16:Z18"/>
    <mergeCell ref="I17:V18"/>
    <mergeCell ref="C17:H18"/>
    <mergeCell ref="C19:H20"/>
    <mergeCell ref="E26:H26"/>
    <mergeCell ref="N21:AM21"/>
    <mergeCell ref="M58:S59"/>
    <mergeCell ref="C34:D37"/>
    <mergeCell ref="AG36:AI37"/>
  </mergeCells>
  <phoneticPr fontId="2"/>
  <conditionalFormatting sqref="E36:H36 E37:G37">
    <cfRule type="expression" dxfId="161" priority="185">
      <formula>$E$36&lt;&gt;"許諾先"</formula>
    </cfRule>
    <cfRule type="expression" dxfId="160" priority="159">
      <formula>$E$36="許諾先"</formula>
    </cfRule>
  </conditionalFormatting>
  <conditionalFormatting sqref="E38:V39 E42:V43">
    <cfRule type="cellIs" dxfId="159" priority="81" stopIfTrue="1" operator="equal">
      <formula>"（選択してください）"</formula>
    </cfRule>
  </conditionalFormatting>
  <conditionalFormatting sqref="E34:AN35">
    <cfRule type="expression" dxfId="158" priority="99">
      <formula>$E$34="（選択してください）"</formula>
    </cfRule>
  </conditionalFormatting>
  <conditionalFormatting sqref="H36 J53:R54 AE53 J13:AH13 J16:U16 I17 N21 M22 I24 M24 I26:K26 V26 J27 W27 I29:K29 V29 J30 W30 T36 J46:L46 N46:Q46 I47 L49:X50 AB49:AN50 J51 AI65:AJ65 AL65:AM65 U70:Z71 AB70:AJ71">
    <cfRule type="cellIs" dxfId="157" priority="186" operator="equal">
      <formula>0</formula>
    </cfRule>
  </conditionalFormatting>
  <conditionalFormatting sqref="I14">
    <cfRule type="cellIs" dxfId="156" priority="105" stopIfTrue="1" operator="equal">
      <formula>0</formula>
    </cfRule>
  </conditionalFormatting>
  <conditionalFormatting sqref="I19">
    <cfRule type="expression" dxfId="155" priority="94">
      <formula>OR($I$11="小学生",$I$11="中学生Ｂ",$I$11="高等学校Ｂ")</formula>
    </cfRule>
    <cfRule type="expression" dxfId="154" priority="101">
      <formula>$I$19="（選択してください）"</formula>
    </cfRule>
  </conditionalFormatting>
  <conditionalFormatting sqref="I53:R54">
    <cfRule type="expression" dxfId="153" priority="25">
      <formula>OR($I$11="小BFステージパフォーマンス",$I$11="小学生",$I$11="高等学校B",$I$11="中学生Ａ",$I$11="中学生Ｂ",$I$11="高等学校Ａ",$I$11="高等学校Ｂ",$I$11="大学")</formula>
    </cfRule>
  </conditionalFormatting>
  <conditionalFormatting sqref="I32:V33">
    <cfRule type="containsText" dxfId="152" priority="47" stopIfTrue="1" operator="containsText" text="（選択してください）">
      <formula>NOT(ISERROR(SEARCH("（選択してください）",I32)))</formula>
    </cfRule>
    <cfRule type="notContainsBlanks" dxfId="151" priority="48" stopIfTrue="1">
      <formula>LEN(TRIM(I32))&gt;0</formula>
    </cfRule>
  </conditionalFormatting>
  <conditionalFormatting sqref="I11:X12">
    <cfRule type="expression" dxfId="150" priority="103">
      <formula>$I$11="（選択してください）"</formula>
    </cfRule>
  </conditionalFormatting>
  <conditionalFormatting sqref="M58:AN61">
    <cfRule type="expression" dxfId="149" priority="13">
      <formula>OR($I$11="職場・一般",$I$11="大学")</formula>
    </cfRule>
  </conditionalFormatting>
  <conditionalFormatting sqref="S53:T53 S54">
    <cfRule type="expression" dxfId="148" priority="56">
      <formula>OR($I$11="小学生",$I$11="中学校Ａ",$I$11="中学校Ｂ",$I$11="高等学校Ａ",$I$11="高等学校Ｂ",$I$11="大学")</formula>
    </cfRule>
  </conditionalFormatting>
  <conditionalFormatting sqref="T53">
    <cfRule type="expression" dxfId="147" priority="55">
      <formula>OR($I$11="小学生",$I$11="中学校Ａ",$I$11="中学校Ｂ",$I$11="高等学校Ａ",$I$11="高等学校Ｂ",$I$11="大学")</formula>
    </cfRule>
    <cfRule type="cellIs" dxfId="146" priority="118" stopIfTrue="1" operator="equal">
      <formula>0</formula>
    </cfRule>
    <cfRule type="expression" dxfId="145" priority="52">
      <formula>$T$53&lt;&gt;""</formula>
    </cfRule>
  </conditionalFormatting>
  <conditionalFormatting sqref="U68:AJ69">
    <cfRule type="containsBlanks" dxfId="144" priority="1">
      <formula>LEN(TRIM(U68))=0</formula>
    </cfRule>
  </conditionalFormatting>
  <conditionalFormatting sqref="V51:AN52">
    <cfRule type="containsBlanks" dxfId="143" priority="36">
      <formula>LEN(TRIM(V51))=0</formula>
    </cfRule>
  </conditionalFormatting>
  <conditionalFormatting sqref="W36">
    <cfRule type="expression" dxfId="142" priority="188">
      <formula>$W$36="（選択してください）"</formula>
    </cfRule>
  </conditionalFormatting>
  <conditionalFormatting sqref="W38 W40">
    <cfRule type="cellIs" dxfId="141" priority="30" stopIfTrue="1" operator="equal">
      <formula>"交通手段を入力→"</formula>
    </cfRule>
  </conditionalFormatting>
  <conditionalFormatting sqref="W38 AC38 AJ38:AN39">
    <cfRule type="expression" dxfId="140" priority="9">
      <formula>OR($E$38="（選択してください）",$E$38="公共交通機関",$E$38="その他")</formula>
    </cfRule>
  </conditionalFormatting>
  <conditionalFormatting sqref="W40 AC40">
    <cfRule type="expression" dxfId="139" priority="8">
      <formula>OR($E$38="（選択してください）",$E$38="公共交通機関",$E$38="観光バス・貸切バス")</formula>
    </cfRule>
  </conditionalFormatting>
  <conditionalFormatting sqref="W44 AC44">
    <cfRule type="expression" dxfId="138" priority="6">
      <formula>OR($E$42="（選択してください）",$E$42="トラック")</formula>
    </cfRule>
  </conditionalFormatting>
  <conditionalFormatting sqref="W32:AA33">
    <cfRule type="cellIs" dxfId="137" priority="11" operator="equal">
      <formula>"その他の出版社"</formula>
    </cfRule>
  </conditionalFormatting>
  <conditionalFormatting sqref="W42:AN43">
    <cfRule type="expression" dxfId="136" priority="7">
      <formula>OR($E$42="（選択してください）",$E$42="その他")</formula>
    </cfRule>
  </conditionalFormatting>
  <conditionalFormatting sqref="AA16">
    <cfRule type="expression" dxfId="135" priority="85">
      <formula>$AA$16&gt;$BJ$19</formula>
    </cfRule>
  </conditionalFormatting>
  <conditionalFormatting sqref="AA58 AA60">
    <cfRule type="containsBlanks" dxfId="134" priority="190">
      <formula>LEN(TRIM(AA58))=0</formula>
    </cfRule>
  </conditionalFormatting>
  <conditionalFormatting sqref="AA62">
    <cfRule type="cellIs" dxfId="133" priority="5" operator="equal">
      <formula>0</formula>
    </cfRule>
  </conditionalFormatting>
  <conditionalFormatting sqref="AB32:AN33">
    <cfRule type="expression" dxfId="132" priority="45" stopIfTrue="1">
      <formula>OR($I$32="その他")</formula>
    </cfRule>
    <cfRule type="notContainsBlanks" dxfId="131" priority="44" stopIfTrue="1">
      <formula>LEN(TRIM(AB32))&gt;0</formula>
    </cfRule>
  </conditionalFormatting>
  <conditionalFormatting sqref="AC38">
    <cfRule type="notContainsBlanks" dxfId="130" priority="33" stopIfTrue="1">
      <formula>LEN(TRIM(AC38))&gt;0</formula>
    </cfRule>
    <cfRule type="expression" dxfId="129" priority="187" stopIfTrue="1">
      <formula>E38="観光バス・貸切バス"</formula>
    </cfRule>
  </conditionalFormatting>
  <conditionalFormatting sqref="AC40 AC44">
    <cfRule type="expression" dxfId="128" priority="64" stopIfTrue="1">
      <formula>E38="その他"</formula>
    </cfRule>
    <cfRule type="notContainsBlanks" dxfId="127" priority="34" stopIfTrue="1">
      <formula>LEN(TRIM(AC40))&gt;0</formula>
    </cfRule>
  </conditionalFormatting>
  <conditionalFormatting sqref="AC42:AE43">
    <cfRule type="notContainsBlanks" dxfId="126" priority="74" stopIfTrue="1">
      <formula>LEN(TRIM(AC42))&gt;0</formula>
    </cfRule>
    <cfRule type="expression" dxfId="125" priority="76" stopIfTrue="1">
      <formula>E42="トラック"</formula>
    </cfRule>
  </conditionalFormatting>
  <conditionalFormatting sqref="AD53:AN54">
    <cfRule type="expression" dxfId="124" priority="24">
      <formula>OR($I$11="小BFステージパフォーマンス",$I$11="小学生",$I$11="高等学校B",$I$11="中学生Ａ",$I$11="中学生Ｂ",$I$11="高等学校Ａ",$I$11="高等学校Ｂ",$I$11="大学")</formula>
    </cfRule>
  </conditionalFormatting>
  <conditionalFormatting sqref="AE11:AJ12">
    <cfRule type="expression" dxfId="123" priority="102">
      <formula>$AE$11="（選択してください）"</formula>
    </cfRule>
  </conditionalFormatting>
  <conditionalFormatting sqref="AF65:AG65">
    <cfRule type="expression" dxfId="122" priority="53">
      <formula>$AF$65&lt;&gt;""</formula>
    </cfRule>
  </conditionalFormatting>
  <conditionalFormatting sqref="AH58">
    <cfRule type="cellIs" dxfId="121" priority="19" operator="equal">
      <formula>0</formula>
    </cfRule>
  </conditionalFormatting>
  <conditionalFormatting sqref="AH60">
    <cfRule type="cellIs" dxfId="120" priority="18" operator="equal">
      <formula>0</formula>
    </cfRule>
  </conditionalFormatting>
  <conditionalFormatting sqref="AI42:AK43">
    <cfRule type="notContainsBlanks" dxfId="119" priority="73" stopIfTrue="1">
      <formula>LEN(TRIM(AI42))&gt;0</formula>
    </cfRule>
    <cfRule type="expression" dxfId="118" priority="75" stopIfTrue="1">
      <formula>E42="トラック"</formula>
    </cfRule>
  </conditionalFormatting>
  <conditionalFormatting sqref="AJ16">
    <cfRule type="cellIs" dxfId="117" priority="92" operator="greaterThan">
      <formula>20</formula>
    </cfRule>
  </conditionalFormatting>
  <conditionalFormatting sqref="AJ19">
    <cfRule type="expression" dxfId="116" priority="100">
      <formula>$AJ$19="（選択してください）"</formula>
    </cfRule>
  </conditionalFormatting>
  <conditionalFormatting sqref="AJ14:AN15">
    <cfRule type="containsBlanks" dxfId="115" priority="37">
      <formula>LEN(TRIM(AJ14))=0</formula>
    </cfRule>
  </conditionalFormatting>
  <conditionalFormatting sqref="AJ36:AN37">
    <cfRule type="expression" dxfId="114" priority="97">
      <formula>$AJ$36="（選択してください）"</formula>
    </cfRule>
  </conditionalFormatting>
  <conditionalFormatting sqref="AJ38:AN39">
    <cfRule type="cellIs" dxfId="113" priority="10" stopIfTrue="1" operator="equal">
      <formula>"交通手段を入力→"</formula>
    </cfRule>
  </conditionalFormatting>
  <dataValidations count="20">
    <dataValidation imeMode="off" allowBlank="1" showInputMessage="1" showErrorMessage="1" sqref="AB49:AN50 AE53 L49:X50 J53:R54 T53" xr:uid="{00000000-0002-0000-0100-000000000000}"/>
    <dataValidation type="textLength" operator="equal" allowBlank="1" showInputMessage="1" showErrorMessage="1" sqref="N46:Q46" xr:uid="{00000000-0002-0000-0100-000001000000}">
      <formula1>4</formula1>
    </dataValidation>
    <dataValidation type="textLength" operator="equal" allowBlank="1" showInputMessage="1" showErrorMessage="1" sqref="J46:L46" xr:uid="{00000000-0002-0000-0100-000002000000}">
      <formula1>3</formula1>
    </dataValidation>
    <dataValidation type="list" allowBlank="1" showInputMessage="1" showErrorMessage="1" sqref="AJ36:AN37" xr:uid="{00000000-0002-0000-0100-000003000000}">
      <formula1>$AV$41:$AX$41</formula1>
    </dataValidation>
    <dataValidation type="list" allowBlank="1" showInputMessage="1" showErrorMessage="1" sqref="E42:V43" xr:uid="{00000000-0002-0000-0100-000005000000}">
      <formula1>$AV$46:$AX$46</formula1>
    </dataValidation>
    <dataValidation type="list" allowBlank="1" showInputMessage="1" showErrorMessage="1" sqref="E38:V39" xr:uid="{00000000-0002-0000-0100-000006000000}">
      <formula1>$AV$42:$AY$42</formula1>
    </dataValidation>
    <dataValidation type="list" allowBlank="1" showInputMessage="1" showErrorMessage="1" sqref="E34:AN35" xr:uid="{00000000-0002-0000-0100-000007000000}">
      <formula1>$AV$38:$AZ$38</formula1>
    </dataValidation>
    <dataValidation type="list" allowBlank="1" showInputMessage="1" showErrorMessage="1" sqref="AJ19" xr:uid="{00000000-0002-0000-0100-000008000000}">
      <formula1>$AZ$26:$AZ$28</formula1>
    </dataValidation>
    <dataValidation type="list" allowBlank="1" showInputMessage="1" showErrorMessage="1" sqref="AE11" xr:uid="{00000000-0002-0000-0100-00000A000000}">
      <formula1>$AV$12:$AZ$12</formula1>
    </dataValidation>
    <dataValidation imeMode="halfAlpha" allowBlank="1" showInputMessage="1" showErrorMessage="1" sqref="M24:AN25 W27:AN28 V51:AN52 W30:AN31" xr:uid="{00000000-0002-0000-0100-00000B000000}"/>
    <dataValidation type="list" allowBlank="1" showInputMessage="1" showErrorMessage="1" sqref="I32:V33" xr:uid="{00000000-0002-0000-0100-00000C000000}">
      <formula1>$AV$33:$CF$33</formula1>
    </dataValidation>
    <dataValidation type="list" allowBlank="1" showInputMessage="1" showErrorMessage="1" sqref="I11:X12" xr:uid="{00000000-0002-0000-0100-00000D000000}">
      <formula1>$AV$11:$BA$11</formula1>
    </dataValidation>
    <dataValidation imeMode="halfAlpha" showInputMessage="1" showErrorMessage="1" sqref="AJ14:AN15" xr:uid="{FEB7B499-9D1D-4487-B682-563B70F8F310}"/>
    <dataValidation type="list" allowBlank="1" showInputMessage="1" showErrorMessage="1" sqref="BJ40" xr:uid="{142F4D6C-3957-428B-9CD7-66EBDE17A9F8}">
      <formula1>$BJ$40:$BJ$41</formula1>
    </dataValidation>
    <dataValidation type="list" allowBlank="1" showInputMessage="1" showErrorMessage="1" sqref="CI40" xr:uid="{8C4CF566-9FB1-48D1-B9BA-6B56E2572B3A}">
      <formula1>$CI$40:$CI$41</formula1>
    </dataValidation>
    <dataValidation type="list" allowBlank="1" showInputMessage="1" showErrorMessage="1" sqref="I19:AE20" xr:uid="{1FC245C4-83F1-4169-B64F-DB029193D1BE}">
      <formula1>$AV$26:$AV$30</formula1>
    </dataValidation>
    <dataValidation type="whole" operator="greaterThanOrEqual" allowBlank="1" showInputMessage="1" showErrorMessage="1" sqref="AH58 AH60 AA62 AA58:AG61" xr:uid="{3ADA220A-5915-447C-938C-D8EDFA09D323}">
      <formula1>0</formula1>
    </dataValidation>
    <dataValidation type="whole" operator="greaterThan" allowBlank="1" showInputMessage="1" showErrorMessage="1" sqref="AC42:AE43 AI42:AK43" xr:uid="{FDB12A99-731D-4D63-A73A-091D0FC92FDB}">
      <formula1>0</formula1>
    </dataValidation>
    <dataValidation type="whole" operator="greaterThan" showInputMessage="1" showErrorMessage="1" sqref="AC38" xr:uid="{9165E347-043F-4B69-AB00-F0CEA0F91FC9}">
      <formula1>0</formula1>
    </dataValidation>
    <dataValidation type="list" allowBlank="1" showInputMessage="1" showErrorMessage="1" sqref="W36:AF37" xr:uid="{B9E16E6A-64BD-4C84-9BFC-A01E9720BFD7}">
      <formula1>$AV$40:$BA$40</formula1>
    </dataValidation>
  </dataValidations>
  <printOptions horizontalCentered="1"/>
  <pageMargins left="0.78740157480314965" right="0.78740157480314965" top="0.39370078740157483" bottom="0.39370078740157483" header="0.51181102362204722" footer="0.51181102362204722"/>
  <pageSetup paperSize="9" scale="98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9365D-96AB-4FC0-B458-6ED121C2141E}">
  <sheetPr>
    <tabColor rgb="FFFF99CC"/>
  </sheetPr>
  <dimension ref="B1:AQ63"/>
  <sheetViews>
    <sheetView showGridLines="0" showRowColHeaders="0" zoomScale="115" zoomScaleNormal="115" workbookViewId="0">
      <selection activeCell="J46" sqref="J46:L46"/>
    </sheetView>
  </sheetViews>
  <sheetFormatPr defaultColWidth="2.1796875" defaultRowHeight="13"/>
  <cols>
    <col min="1" max="42" width="2.36328125" customWidth="1"/>
    <col min="43" max="43" width="4.90625" customWidth="1"/>
    <col min="44" max="53" width="2.1796875" customWidth="1"/>
  </cols>
  <sheetData>
    <row r="1" spans="2:43" s="7" customFormat="1" ht="13.5" thickBot="1"/>
    <row r="2" spans="2:43" s="7" customFormat="1" ht="6.75" customHeight="1"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6"/>
      <c r="AC2" s="56"/>
      <c r="AD2" s="56"/>
      <c r="AE2" s="56"/>
      <c r="AF2" s="56"/>
      <c r="AG2" s="56"/>
      <c r="AH2" s="56"/>
      <c r="AI2" s="56"/>
      <c r="AJ2" s="56"/>
      <c r="AK2" s="57"/>
      <c r="AL2" s="53"/>
      <c r="AM2" s="53"/>
      <c r="AN2" s="53"/>
      <c r="AO2" s="53"/>
    </row>
    <row r="3" spans="2:43" s="7" customFormat="1">
      <c r="E3" s="11"/>
      <c r="G3" s="12"/>
      <c r="H3" s="61" t="s">
        <v>162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1"/>
      <c r="U3" s="62"/>
      <c r="V3" s="62"/>
      <c r="W3" s="62"/>
      <c r="X3" s="62"/>
      <c r="Y3" s="62"/>
      <c r="Z3" s="62"/>
      <c r="AA3" s="62"/>
      <c r="AB3" s="64"/>
      <c r="AC3" s="64"/>
      <c r="AD3" s="64"/>
      <c r="AE3" s="64"/>
      <c r="AF3" s="64"/>
      <c r="AG3" s="64"/>
      <c r="AH3" s="64"/>
      <c r="AI3" s="53"/>
      <c r="AJ3" s="53"/>
      <c r="AK3" s="58"/>
      <c r="AL3" s="53"/>
      <c r="AM3" s="53"/>
      <c r="AN3" s="53"/>
      <c r="AO3" s="53"/>
    </row>
    <row r="4" spans="2:43" s="7" customFormat="1" ht="6" customHeight="1" thickBot="1"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59"/>
      <c r="AC4" s="59"/>
      <c r="AD4" s="59"/>
      <c r="AE4" s="59"/>
      <c r="AF4" s="59"/>
      <c r="AG4" s="59"/>
      <c r="AH4" s="59"/>
      <c r="AI4" s="59"/>
      <c r="AJ4" s="59"/>
      <c r="AK4" s="60"/>
      <c r="AL4" s="53"/>
      <c r="AM4" s="53"/>
      <c r="AN4" s="53"/>
      <c r="AO4" s="53"/>
    </row>
    <row r="5" spans="2:43" s="7" customFormat="1"/>
    <row r="6" spans="2:4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2"/>
    </row>
    <row r="7" spans="2:43" ht="13.5" customHeight="1">
      <c r="B7" s="1"/>
      <c r="C7" s="231" t="s">
        <v>172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1"/>
      <c r="AP7" s="3"/>
      <c r="AQ7" s="2"/>
    </row>
    <row r="8" spans="2:43" ht="30.65" customHeight="1">
      <c r="B8" s="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1"/>
      <c r="AP8" s="3"/>
      <c r="AQ8" s="4"/>
    </row>
    <row r="9" spans="2:43" ht="12.65" customHeight="1">
      <c r="B9" s="1"/>
      <c r="C9" s="546" t="s">
        <v>161</v>
      </c>
      <c r="D9" s="547"/>
      <c r="E9" s="547"/>
      <c r="F9" s="547"/>
      <c r="G9" s="547"/>
      <c r="H9" s="547"/>
      <c r="I9" s="549"/>
      <c r="J9" s="550"/>
      <c r="K9" s="550"/>
      <c r="L9" s="550"/>
      <c r="M9" s="550"/>
      <c r="N9" s="550"/>
      <c r="O9" s="550"/>
      <c r="P9" s="550"/>
      <c r="Q9" s="550"/>
      <c r="R9" s="550"/>
      <c r="S9" s="550"/>
      <c r="T9" s="550"/>
      <c r="U9" s="550"/>
      <c r="V9" s="550"/>
      <c r="W9" s="550"/>
      <c r="X9" s="551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1"/>
      <c r="AP9" s="3"/>
      <c r="AQ9" s="4"/>
    </row>
    <row r="10" spans="2:43" ht="12.65" customHeight="1">
      <c r="B10" s="1"/>
      <c r="C10" s="548"/>
      <c r="D10" s="369"/>
      <c r="E10" s="369"/>
      <c r="F10" s="369"/>
      <c r="G10" s="369"/>
      <c r="H10" s="369"/>
      <c r="I10" s="552"/>
      <c r="J10" s="553"/>
      <c r="K10" s="553"/>
      <c r="L10" s="553"/>
      <c r="M10" s="553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4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1"/>
      <c r="AP10" s="3"/>
      <c r="AQ10" s="4"/>
    </row>
    <row r="11" spans="2:43" ht="13.5" customHeight="1">
      <c r="B11" s="1"/>
      <c r="C11" s="232" t="s">
        <v>0</v>
      </c>
      <c r="D11" s="233"/>
      <c r="E11" s="233"/>
      <c r="F11" s="233"/>
      <c r="G11" s="233"/>
      <c r="H11" s="233"/>
      <c r="I11" s="555" t="str">
        <f>部門</f>
        <v>小BFステージ</v>
      </c>
      <c r="J11" s="555"/>
      <c r="K11" s="555"/>
      <c r="L11" s="555"/>
      <c r="M11" s="555"/>
      <c r="N11" s="555"/>
      <c r="O11" s="555"/>
      <c r="P11" s="555"/>
      <c r="Q11" s="555"/>
      <c r="R11" s="555"/>
      <c r="S11" s="555"/>
      <c r="T11" s="555"/>
      <c r="U11" s="555"/>
      <c r="V11" s="555"/>
      <c r="W11" s="555"/>
      <c r="X11" s="556"/>
      <c r="Y11" s="232" t="s">
        <v>1</v>
      </c>
      <c r="Z11" s="233"/>
      <c r="AA11" s="233"/>
      <c r="AB11" s="233"/>
      <c r="AC11" s="233"/>
      <c r="AD11" s="233"/>
      <c r="AE11" s="559" t="str">
        <f>県名</f>
        <v>（選択してください）</v>
      </c>
      <c r="AF11" s="560"/>
      <c r="AG11" s="560"/>
      <c r="AH11" s="560"/>
      <c r="AI11" s="560"/>
      <c r="AJ11" s="560"/>
      <c r="AK11" s="244" t="s">
        <v>42</v>
      </c>
      <c r="AL11" s="244"/>
      <c r="AM11" s="244"/>
      <c r="AN11" s="245"/>
      <c r="AO11" s="1"/>
      <c r="AP11" s="3"/>
    </row>
    <row r="12" spans="2:43" ht="13.5" customHeight="1">
      <c r="B12" s="1"/>
      <c r="C12" s="234"/>
      <c r="D12" s="235"/>
      <c r="E12" s="235"/>
      <c r="F12" s="235"/>
      <c r="G12" s="235"/>
      <c r="H12" s="235"/>
      <c r="I12" s="557"/>
      <c r="J12" s="557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8"/>
      <c r="Y12" s="234"/>
      <c r="Z12" s="235"/>
      <c r="AA12" s="235"/>
      <c r="AB12" s="235"/>
      <c r="AC12" s="235"/>
      <c r="AD12" s="235"/>
      <c r="AE12" s="561"/>
      <c r="AF12" s="562"/>
      <c r="AG12" s="562"/>
      <c r="AH12" s="562"/>
      <c r="AI12" s="562"/>
      <c r="AJ12" s="562"/>
      <c r="AK12" s="246"/>
      <c r="AL12" s="246"/>
      <c r="AM12" s="246"/>
      <c r="AN12" s="247"/>
      <c r="AO12" s="1"/>
      <c r="AP12" s="3"/>
    </row>
    <row r="13" spans="2:43" ht="13.5" customHeight="1">
      <c r="B13" s="1"/>
      <c r="C13" s="277" t="s">
        <v>2</v>
      </c>
      <c r="D13" s="278"/>
      <c r="E13" s="278"/>
      <c r="F13" s="278"/>
      <c r="G13" s="278"/>
      <c r="H13" s="278"/>
      <c r="I13" s="15" t="s">
        <v>24</v>
      </c>
      <c r="J13" s="533">
        <f>団体名よみ</f>
        <v>0</v>
      </c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16" t="s">
        <v>25</v>
      </c>
      <c r="AJ13" s="279" t="s">
        <v>3</v>
      </c>
      <c r="AK13" s="280"/>
      <c r="AL13" s="280"/>
      <c r="AM13" s="280"/>
      <c r="AN13" s="281"/>
      <c r="AO13" s="1"/>
      <c r="AP13" s="3"/>
    </row>
    <row r="14" spans="2:43" ht="13.5" customHeight="1">
      <c r="B14" s="1"/>
      <c r="C14" s="119" t="s">
        <v>158</v>
      </c>
      <c r="D14" s="120"/>
      <c r="E14" s="120"/>
      <c r="F14" s="120"/>
      <c r="G14" s="120"/>
      <c r="H14" s="121"/>
      <c r="I14" s="534">
        <f>団体名</f>
        <v>0</v>
      </c>
      <c r="J14" s="535"/>
      <c r="K14" s="535"/>
      <c r="L14" s="535"/>
      <c r="M14" s="535"/>
      <c r="N14" s="535"/>
      <c r="O14" s="535"/>
      <c r="P14" s="535"/>
      <c r="Q14" s="535"/>
      <c r="R14" s="535"/>
      <c r="S14" s="535"/>
      <c r="T14" s="535"/>
      <c r="U14" s="535"/>
      <c r="V14" s="535"/>
      <c r="W14" s="535"/>
      <c r="X14" s="535"/>
      <c r="Y14" s="535"/>
      <c r="Z14" s="535"/>
      <c r="AA14" s="535"/>
      <c r="AB14" s="535"/>
      <c r="AC14" s="535"/>
      <c r="AD14" s="535"/>
      <c r="AE14" s="535"/>
      <c r="AF14" s="535"/>
      <c r="AG14" s="535"/>
      <c r="AH14" s="535"/>
      <c r="AI14" s="536"/>
      <c r="AJ14" s="540">
        <f>出演順</f>
        <v>0</v>
      </c>
      <c r="AK14" s="541"/>
      <c r="AL14" s="541"/>
      <c r="AM14" s="541"/>
      <c r="AN14" s="542"/>
      <c r="AO14" s="1"/>
      <c r="AP14" s="3"/>
    </row>
    <row r="15" spans="2:43" ht="13.5" customHeight="1">
      <c r="B15" s="1"/>
      <c r="C15" s="122"/>
      <c r="D15" s="123"/>
      <c r="E15" s="123"/>
      <c r="F15" s="123"/>
      <c r="G15" s="123"/>
      <c r="H15" s="124"/>
      <c r="I15" s="537"/>
      <c r="J15" s="538"/>
      <c r="K15" s="538"/>
      <c r="L15" s="538"/>
      <c r="M15" s="538"/>
      <c r="N15" s="538"/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8"/>
      <c r="AF15" s="538"/>
      <c r="AG15" s="538"/>
      <c r="AH15" s="538"/>
      <c r="AI15" s="539"/>
      <c r="AJ15" s="543"/>
      <c r="AK15" s="544"/>
      <c r="AL15" s="544"/>
      <c r="AM15" s="544"/>
      <c r="AN15" s="545"/>
      <c r="AO15" s="1"/>
      <c r="AP15" s="3"/>
    </row>
    <row r="16" spans="2:43" ht="13.5" customHeight="1">
      <c r="B16" s="1"/>
      <c r="C16" s="110" t="s">
        <v>2</v>
      </c>
      <c r="D16" s="111"/>
      <c r="E16" s="111"/>
      <c r="F16" s="111"/>
      <c r="G16" s="111"/>
      <c r="H16" s="112"/>
      <c r="I16" s="42" t="s">
        <v>39</v>
      </c>
      <c r="J16" s="532">
        <f>指揮者よみ</f>
        <v>0</v>
      </c>
      <c r="K16" s="532"/>
      <c r="L16" s="532"/>
      <c r="M16" s="532"/>
      <c r="N16" s="532"/>
      <c r="O16" s="532"/>
      <c r="P16" s="532"/>
      <c r="Q16" s="532"/>
      <c r="R16" s="532"/>
      <c r="S16" s="532"/>
      <c r="T16" s="532"/>
      <c r="U16" s="532"/>
      <c r="V16" s="43" t="s">
        <v>25</v>
      </c>
      <c r="W16" s="141" t="s">
        <v>71</v>
      </c>
      <c r="X16" s="111"/>
      <c r="Y16" s="111"/>
      <c r="Z16" s="112"/>
      <c r="AA16" s="138">
        <f>演奏者数</f>
        <v>0</v>
      </c>
      <c r="AB16" s="111"/>
      <c r="AC16" s="111"/>
      <c r="AD16" s="132" t="s">
        <v>17</v>
      </c>
      <c r="AE16" s="133"/>
      <c r="AF16" s="141" t="s">
        <v>131</v>
      </c>
      <c r="AG16" s="111"/>
      <c r="AH16" s="111"/>
      <c r="AI16" s="112"/>
      <c r="AJ16" s="138">
        <f>補助員</f>
        <v>0</v>
      </c>
      <c r="AK16" s="111"/>
      <c r="AL16" s="111"/>
      <c r="AM16" s="132" t="s">
        <v>17</v>
      </c>
      <c r="AN16" s="133"/>
      <c r="AO16" s="1"/>
      <c r="AP16" s="3"/>
      <c r="AQ16" s="109"/>
    </row>
    <row r="17" spans="2:43" ht="13.5" customHeight="1">
      <c r="B17" s="1"/>
      <c r="C17" s="119" t="s">
        <v>38</v>
      </c>
      <c r="D17" s="134"/>
      <c r="E17" s="134"/>
      <c r="F17" s="134"/>
      <c r="G17" s="134"/>
      <c r="H17" s="143"/>
      <c r="I17" s="477">
        <f>指揮者</f>
        <v>0</v>
      </c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5"/>
      <c r="W17" s="142"/>
      <c r="X17" s="134"/>
      <c r="Y17" s="134"/>
      <c r="Z17" s="143"/>
      <c r="AA17" s="139"/>
      <c r="AB17" s="134"/>
      <c r="AC17" s="134"/>
      <c r="AD17" s="134"/>
      <c r="AE17" s="135"/>
      <c r="AF17" s="142"/>
      <c r="AG17" s="134"/>
      <c r="AH17" s="134"/>
      <c r="AI17" s="143"/>
      <c r="AJ17" s="139"/>
      <c r="AK17" s="134"/>
      <c r="AL17" s="134"/>
      <c r="AM17" s="134"/>
      <c r="AN17" s="135"/>
      <c r="AO17" s="1"/>
      <c r="AP17" s="3"/>
      <c r="AQ17" s="109"/>
    </row>
    <row r="18" spans="2:43" ht="13.5" customHeight="1">
      <c r="B18" s="1"/>
      <c r="C18" s="144"/>
      <c r="D18" s="136"/>
      <c r="E18" s="136"/>
      <c r="F18" s="136"/>
      <c r="G18" s="136"/>
      <c r="H18" s="145"/>
      <c r="I18" s="140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7"/>
      <c r="W18" s="144"/>
      <c r="X18" s="136"/>
      <c r="Y18" s="136"/>
      <c r="Z18" s="145"/>
      <c r="AA18" s="140"/>
      <c r="AB18" s="136"/>
      <c r="AC18" s="136"/>
      <c r="AD18" s="136"/>
      <c r="AE18" s="137"/>
      <c r="AF18" s="144"/>
      <c r="AG18" s="136"/>
      <c r="AH18" s="136"/>
      <c r="AI18" s="145"/>
      <c r="AJ18" s="140"/>
      <c r="AK18" s="136"/>
      <c r="AL18" s="136"/>
      <c r="AM18" s="136"/>
      <c r="AN18" s="137"/>
      <c r="AO18" s="1"/>
      <c r="AP18" s="3"/>
      <c r="AQ18" s="109"/>
    </row>
    <row r="19" spans="2:43" ht="13.5" customHeight="1">
      <c r="B19" s="1"/>
      <c r="C19" s="110" t="s">
        <v>41</v>
      </c>
      <c r="D19" s="152"/>
      <c r="E19" s="152"/>
      <c r="F19" s="152"/>
      <c r="G19" s="152"/>
      <c r="H19" s="153"/>
      <c r="I19" s="530" t="str">
        <f>課題曲</f>
        <v>（選択してください）</v>
      </c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E19" s="531"/>
      <c r="AF19" s="259" t="s">
        <v>52</v>
      </c>
      <c r="AG19" s="260"/>
      <c r="AH19" s="260"/>
      <c r="AI19" s="261"/>
      <c r="AJ19" s="530" t="str">
        <f>ピアノ使用</f>
        <v>（選択してください）</v>
      </c>
      <c r="AK19" s="509"/>
      <c r="AL19" s="509"/>
      <c r="AM19" s="509"/>
      <c r="AN19" s="531"/>
      <c r="AO19" s="1"/>
      <c r="AP19" s="3"/>
      <c r="AQ19" s="109"/>
    </row>
    <row r="20" spans="2:43" ht="13.5" customHeight="1">
      <c r="B20" s="1"/>
      <c r="C20" s="122"/>
      <c r="D20" s="123"/>
      <c r="E20" s="123"/>
      <c r="F20" s="123"/>
      <c r="G20" s="123"/>
      <c r="H20" s="124"/>
      <c r="I20" s="510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2"/>
      <c r="AF20" s="262"/>
      <c r="AG20" s="263"/>
      <c r="AH20" s="263"/>
      <c r="AI20" s="264"/>
      <c r="AJ20" s="510"/>
      <c r="AK20" s="511"/>
      <c r="AL20" s="511"/>
      <c r="AM20" s="511"/>
      <c r="AN20" s="512"/>
      <c r="AO20" s="1"/>
      <c r="AP20" s="3"/>
      <c r="AQ20" s="109"/>
    </row>
    <row r="21" spans="2:43" ht="13.5" customHeight="1">
      <c r="B21" s="1"/>
      <c r="C21" s="265" t="s">
        <v>40</v>
      </c>
      <c r="D21" s="266"/>
      <c r="E21" s="271" t="s">
        <v>4</v>
      </c>
      <c r="F21" s="152"/>
      <c r="G21" s="152"/>
      <c r="H21" s="153"/>
      <c r="I21" s="42" t="s">
        <v>2</v>
      </c>
      <c r="J21" s="43"/>
      <c r="K21" s="43"/>
      <c r="L21" s="71"/>
      <c r="M21" s="70" t="s">
        <v>57</v>
      </c>
      <c r="N21" s="509">
        <f>自由曲ふりがな</f>
        <v>0</v>
      </c>
      <c r="O21" s="509"/>
      <c r="P21" s="509"/>
      <c r="Q21" s="509"/>
      <c r="R21" s="509"/>
      <c r="S21" s="509"/>
      <c r="T21" s="509"/>
      <c r="U21" s="509"/>
      <c r="V21" s="509"/>
      <c r="W21" s="509"/>
      <c r="X21" s="509"/>
      <c r="Y21" s="509"/>
      <c r="Z21" s="509"/>
      <c r="AA21" s="509"/>
      <c r="AB21" s="509"/>
      <c r="AC21" s="509"/>
      <c r="AD21" s="509"/>
      <c r="AE21" s="509"/>
      <c r="AF21" s="509"/>
      <c r="AG21" s="509"/>
      <c r="AH21" s="509"/>
      <c r="AI21" s="509"/>
      <c r="AJ21" s="509"/>
      <c r="AK21" s="509"/>
      <c r="AL21" s="509"/>
      <c r="AM21" s="509"/>
      <c r="AN21" s="82" t="s">
        <v>58</v>
      </c>
      <c r="AO21" s="1"/>
      <c r="AP21" s="3"/>
    </row>
    <row r="22" spans="2:43" ht="13.5" customHeight="1">
      <c r="B22" s="1"/>
      <c r="C22" s="267"/>
      <c r="D22" s="268"/>
      <c r="E22" s="272"/>
      <c r="F22" s="120"/>
      <c r="G22" s="120"/>
      <c r="H22" s="121"/>
      <c r="I22" s="303" t="s">
        <v>56</v>
      </c>
      <c r="J22" s="304"/>
      <c r="K22" s="304"/>
      <c r="L22" s="305"/>
      <c r="M22" s="510">
        <f>自由曲邦文</f>
        <v>0</v>
      </c>
      <c r="N22" s="511"/>
      <c r="O22" s="511"/>
      <c r="P22" s="511"/>
      <c r="Q22" s="511"/>
      <c r="R22" s="511"/>
      <c r="S22" s="511"/>
      <c r="T22" s="511"/>
      <c r="U22" s="511"/>
      <c r="V22" s="511"/>
      <c r="W22" s="511"/>
      <c r="X22" s="511"/>
      <c r="Y22" s="511"/>
      <c r="Z22" s="511"/>
      <c r="AA22" s="511"/>
      <c r="AB22" s="511"/>
      <c r="AC22" s="511"/>
      <c r="AD22" s="511"/>
      <c r="AE22" s="511"/>
      <c r="AF22" s="511"/>
      <c r="AG22" s="511"/>
      <c r="AH22" s="511"/>
      <c r="AI22" s="511"/>
      <c r="AJ22" s="511"/>
      <c r="AK22" s="511"/>
      <c r="AL22" s="511"/>
      <c r="AM22" s="511"/>
      <c r="AN22" s="512"/>
      <c r="AO22" s="1"/>
      <c r="AP22" s="3"/>
    </row>
    <row r="23" spans="2:43" ht="13.5" customHeight="1">
      <c r="B23" s="1"/>
      <c r="C23" s="267"/>
      <c r="D23" s="268"/>
      <c r="E23" s="272"/>
      <c r="F23" s="120"/>
      <c r="G23" s="120"/>
      <c r="H23" s="121"/>
      <c r="I23" s="306"/>
      <c r="J23" s="307"/>
      <c r="K23" s="307"/>
      <c r="L23" s="308"/>
      <c r="M23" s="513"/>
      <c r="N23" s="514"/>
      <c r="O23" s="514"/>
      <c r="P23" s="514"/>
      <c r="Q23" s="514"/>
      <c r="R23" s="514"/>
      <c r="S23" s="514"/>
      <c r="T23" s="514"/>
      <c r="U23" s="514"/>
      <c r="V23" s="514"/>
      <c r="W23" s="514"/>
      <c r="X23" s="514"/>
      <c r="Y23" s="514"/>
      <c r="Z23" s="514"/>
      <c r="AA23" s="514"/>
      <c r="AB23" s="514"/>
      <c r="AC23" s="514"/>
      <c r="AD23" s="514"/>
      <c r="AE23" s="514"/>
      <c r="AF23" s="514"/>
      <c r="AG23" s="514"/>
      <c r="AH23" s="514"/>
      <c r="AI23" s="514"/>
      <c r="AJ23" s="514"/>
      <c r="AK23" s="514"/>
      <c r="AL23" s="514"/>
      <c r="AM23" s="514"/>
      <c r="AN23" s="515"/>
      <c r="AO23" s="1"/>
      <c r="AP23" s="3"/>
    </row>
    <row r="24" spans="2:43" ht="13.5" customHeight="1">
      <c r="B24" s="1"/>
      <c r="C24" s="267"/>
      <c r="D24" s="268"/>
      <c r="E24" s="272"/>
      <c r="F24" s="120"/>
      <c r="G24" s="120"/>
      <c r="H24" s="121"/>
      <c r="I24" s="285" t="s">
        <v>5</v>
      </c>
      <c r="J24" s="286"/>
      <c r="K24" s="286"/>
      <c r="L24" s="287"/>
      <c r="M24" s="516">
        <f>自由曲スペル</f>
        <v>0</v>
      </c>
      <c r="N24" s="517"/>
      <c r="O24" s="517"/>
      <c r="P24" s="517"/>
      <c r="Q24" s="517"/>
      <c r="R24" s="517"/>
      <c r="S24" s="517"/>
      <c r="T24" s="517"/>
      <c r="U24" s="517"/>
      <c r="V24" s="517"/>
      <c r="W24" s="517"/>
      <c r="X24" s="517"/>
      <c r="Y24" s="517"/>
      <c r="Z24" s="517"/>
      <c r="AA24" s="517"/>
      <c r="AB24" s="517"/>
      <c r="AC24" s="517"/>
      <c r="AD24" s="517"/>
      <c r="AE24" s="517"/>
      <c r="AF24" s="517"/>
      <c r="AG24" s="517"/>
      <c r="AH24" s="517"/>
      <c r="AI24" s="517"/>
      <c r="AJ24" s="517"/>
      <c r="AK24" s="517"/>
      <c r="AL24" s="517"/>
      <c r="AM24" s="517"/>
      <c r="AN24" s="518"/>
      <c r="AO24" s="1"/>
      <c r="AP24" s="3"/>
    </row>
    <row r="25" spans="2:43" ht="13.5" customHeight="1">
      <c r="B25" s="1"/>
      <c r="C25" s="267"/>
      <c r="D25" s="268"/>
      <c r="E25" s="273"/>
      <c r="F25" s="274"/>
      <c r="G25" s="274"/>
      <c r="H25" s="275"/>
      <c r="I25" s="288"/>
      <c r="J25" s="289"/>
      <c r="K25" s="289"/>
      <c r="L25" s="290"/>
      <c r="M25" s="513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4"/>
      <c r="Z25" s="514"/>
      <c r="AA25" s="514"/>
      <c r="AB25" s="514"/>
      <c r="AC25" s="514"/>
      <c r="AD25" s="514"/>
      <c r="AE25" s="514"/>
      <c r="AF25" s="514"/>
      <c r="AG25" s="514"/>
      <c r="AH25" s="514"/>
      <c r="AI25" s="514"/>
      <c r="AJ25" s="514"/>
      <c r="AK25" s="514"/>
      <c r="AL25" s="514"/>
      <c r="AM25" s="514"/>
      <c r="AN25" s="515"/>
      <c r="AO25" s="1"/>
      <c r="AP25" s="3"/>
    </row>
    <row r="26" spans="2:43" ht="13.5" customHeight="1">
      <c r="B26" s="1"/>
      <c r="C26" s="267"/>
      <c r="D26" s="268"/>
      <c r="E26" s="154" t="s">
        <v>2</v>
      </c>
      <c r="F26" s="155"/>
      <c r="G26" s="155"/>
      <c r="H26" s="156"/>
      <c r="I26" s="295" t="s">
        <v>7</v>
      </c>
      <c r="J26" s="17" t="s">
        <v>24</v>
      </c>
      <c r="K26" s="286">
        <f>作曲者よみ</f>
        <v>0</v>
      </c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18" t="s">
        <v>25</v>
      </c>
      <c r="W26" s="300" t="s">
        <v>5</v>
      </c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2"/>
      <c r="AO26" s="1"/>
      <c r="AP26" s="3"/>
    </row>
    <row r="27" spans="2:43" ht="13.5" customHeight="1">
      <c r="B27" s="1"/>
      <c r="C27" s="267"/>
      <c r="D27" s="268"/>
      <c r="E27" s="309" t="s">
        <v>8</v>
      </c>
      <c r="F27" s="310"/>
      <c r="G27" s="310"/>
      <c r="H27" s="311"/>
      <c r="I27" s="296"/>
      <c r="J27" s="510">
        <f>作曲者邦文</f>
        <v>0</v>
      </c>
      <c r="K27" s="511"/>
      <c r="L27" s="511"/>
      <c r="M27" s="511"/>
      <c r="N27" s="511"/>
      <c r="O27" s="511"/>
      <c r="P27" s="511"/>
      <c r="Q27" s="511"/>
      <c r="R27" s="511"/>
      <c r="S27" s="511"/>
      <c r="T27" s="511"/>
      <c r="U27" s="511"/>
      <c r="V27" s="528"/>
      <c r="W27" s="510">
        <f>作曲者スペル</f>
        <v>0</v>
      </c>
      <c r="X27" s="511"/>
      <c r="Y27" s="511"/>
      <c r="Z27" s="511"/>
      <c r="AA27" s="511"/>
      <c r="AB27" s="511"/>
      <c r="AC27" s="511"/>
      <c r="AD27" s="511"/>
      <c r="AE27" s="511"/>
      <c r="AF27" s="511"/>
      <c r="AG27" s="511"/>
      <c r="AH27" s="511"/>
      <c r="AI27" s="511"/>
      <c r="AJ27" s="511"/>
      <c r="AK27" s="511"/>
      <c r="AL27" s="511"/>
      <c r="AM27" s="511"/>
      <c r="AN27" s="512"/>
      <c r="AO27" s="1"/>
      <c r="AP27" s="3"/>
    </row>
    <row r="28" spans="2:43" ht="13.5" customHeight="1">
      <c r="B28" s="1"/>
      <c r="C28" s="267"/>
      <c r="D28" s="268"/>
      <c r="E28" s="312"/>
      <c r="F28" s="313"/>
      <c r="G28" s="313"/>
      <c r="H28" s="314"/>
      <c r="I28" s="297"/>
      <c r="J28" s="513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V28" s="529"/>
      <c r="W28" s="513"/>
      <c r="X28" s="514"/>
      <c r="Y28" s="514"/>
      <c r="Z28" s="514"/>
      <c r="AA28" s="514"/>
      <c r="AB28" s="514"/>
      <c r="AC28" s="514"/>
      <c r="AD28" s="514"/>
      <c r="AE28" s="514"/>
      <c r="AF28" s="514"/>
      <c r="AG28" s="514"/>
      <c r="AH28" s="514"/>
      <c r="AI28" s="514"/>
      <c r="AJ28" s="514"/>
      <c r="AK28" s="514"/>
      <c r="AL28" s="514"/>
      <c r="AM28" s="514"/>
      <c r="AN28" s="515"/>
      <c r="AO28" s="1"/>
      <c r="AP28" s="3"/>
    </row>
    <row r="29" spans="2:43" ht="13.5" customHeight="1">
      <c r="B29" s="1"/>
      <c r="C29" s="267"/>
      <c r="D29" s="268"/>
      <c r="E29" s="154" t="s">
        <v>2</v>
      </c>
      <c r="F29" s="155"/>
      <c r="G29" s="155"/>
      <c r="H29" s="156"/>
      <c r="I29" s="295" t="s">
        <v>7</v>
      </c>
      <c r="J29" s="17" t="s">
        <v>24</v>
      </c>
      <c r="K29" s="286">
        <f>編曲者よみ</f>
        <v>0</v>
      </c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18" t="s">
        <v>25</v>
      </c>
      <c r="W29" s="300" t="s">
        <v>5</v>
      </c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2"/>
      <c r="AO29" s="1"/>
      <c r="AP29" s="3"/>
    </row>
    <row r="30" spans="2:43" ht="13.5" customHeight="1">
      <c r="B30" s="1"/>
      <c r="C30" s="267"/>
      <c r="D30" s="268"/>
      <c r="E30" s="309" t="s">
        <v>9</v>
      </c>
      <c r="F30" s="310"/>
      <c r="G30" s="310"/>
      <c r="H30" s="311"/>
      <c r="I30" s="296"/>
      <c r="J30" s="510">
        <f>編曲者</f>
        <v>0</v>
      </c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28"/>
      <c r="W30" s="510">
        <f>編曲者スペル</f>
        <v>0</v>
      </c>
      <c r="X30" s="511"/>
      <c r="Y30" s="511"/>
      <c r="Z30" s="511"/>
      <c r="AA30" s="511"/>
      <c r="AB30" s="511"/>
      <c r="AC30" s="511"/>
      <c r="AD30" s="511"/>
      <c r="AE30" s="511"/>
      <c r="AF30" s="511"/>
      <c r="AG30" s="511"/>
      <c r="AH30" s="511"/>
      <c r="AI30" s="511"/>
      <c r="AJ30" s="511"/>
      <c r="AK30" s="511"/>
      <c r="AL30" s="511"/>
      <c r="AM30" s="511"/>
      <c r="AN30" s="512"/>
      <c r="AO30" s="1"/>
      <c r="AP30" s="3"/>
    </row>
    <row r="31" spans="2:43" ht="13.5" customHeight="1">
      <c r="B31" s="1"/>
      <c r="C31" s="267"/>
      <c r="D31" s="268"/>
      <c r="E31" s="312"/>
      <c r="F31" s="313"/>
      <c r="G31" s="313"/>
      <c r="H31" s="314"/>
      <c r="I31" s="297"/>
      <c r="J31" s="513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29"/>
      <c r="W31" s="513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  <c r="AN31" s="515"/>
      <c r="AO31" s="1"/>
      <c r="AP31" s="3"/>
    </row>
    <row r="32" spans="2:43" ht="13.5" customHeight="1">
      <c r="B32" s="1"/>
      <c r="C32" s="267"/>
      <c r="D32" s="268"/>
      <c r="E32" s="248" t="s">
        <v>10</v>
      </c>
      <c r="F32" s="249"/>
      <c r="G32" s="249"/>
      <c r="H32" s="250"/>
      <c r="I32" s="485" t="str">
        <f>使用楽譜出版社</f>
        <v>（選択してください）</v>
      </c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7"/>
      <c r="W32" s="491" t="b">
        <f>IF(I32="その他","その他の出版社")</f>
        <v>0</v>
      </c>
      <c r="X32" s="492"/>
      <c r="Y32" s="492"/>
      <c r="Z32" s="492"/>
      <c r="AA32" s="493"/>
      <c r="AB32" s="497">
        <f>その他の出版社</f>
        <v>0</v>
      </c>
      <c r="AC32" s="497"/>
      <c r="AD32" s="497"/>
      <c r="AE32" s="497"/>
      <c r="AF32" s="497"/>
      <c r="AG32" s="497"/>
      <c r="AH32" s="497"/>
      <c r="AI32" s="497"/>
      <c r="AJ32" s="497"/>
      <c r="AK32" s="497"/>
      <c r="AL32" s="497"/>
      <c r="AM32" s="497"/>
      <c r="AN32" s="498"/>
      <c r="AO32" s="1"/>
      <c r="AP32" s="3"/>
    </row>
    <row r="33" spans="2:42" ht="13.5" customHeight="1">
      <c r="B33" s="1"/>
      <c r="C33" s="269"/>
      <c r="D33" s="270"/>
      <c r="E33" s="251"/>
      <c r="F33" s="252"/>
      <c r="G33" s="252"/>
      <c r="H33" s="253"/>
      <c r="I33" s="488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90"/>
      <c r="W33" s="494"/>
      <c r="X33" s="495"/>
      <c r="Y33" s="495"/>
      <c r="Z33" s="495"/>
      <c r="AA33" s="496"/>
      <c r="AB33" s="499"/>
      <c r="AC33" s="499"/>
      <c r="AD33" s="499"/>
      <c r="AE33" s="499"/>
      <c r="AF33" s="499"/>
      <c r="AG33" s="499"/>
      <c r="AH33" s="499"/>
      <c r="AI33" s="499"/>
      <c r="AJ33" s="499"/>
      <c r="AK33" s="499"/>
      <c r="AL33" s="499"/>
      <c r="AM33" s="499"/>
      <c r="AN33" s="500"/>
      <c r="AO33" s="1"/>
      <c r="AP33" s="3"/>
    </row>
    <row r="34" spans="2:42" ht="13.5" customHeight="1">
      <c r="B34" s="19"/>
      <c r="C34" s="160" t="s">
        <v>11</v>
      </c>
      <c r="D34" s="161"/>
      <c r="E34" s="501" t="str">
        <f>著作権</f>
        <v>（選択してください）</v>
      </c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  <c r="AA34" s="502"/>
      <c r="AB34" s="502"/>
      <c r="AC34" s="502"/>
      <c r="AD34" s="502"/>
      <c r="AE34" s="502"/>
      <c r="AF34" s="502"/>
      <c r="AG34" s="502"/>
      <c r="AH34" s="502"/>
      <c r="AI34" s="502"/>
      <c r="AJ34" s="502"/>
      <c r="AK34" s="502"/>
      <c r="AL34" s="502"/>
      <c r="AM34" s="502"/>
      <c r="AN34" s="503"/>
      <c r="AO34" s="19"/>
      <c r="AP34" s="3"/>
    </row>
    <row r="35" spans="2:42" ht="13.5" customHeight="1">
      <c r="B35" s="19"/>
      <c r="C35" s="162"/>
      <c r="D35" s="163"/>
      <c r="E35" s="504"/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P35" s="505"/>
      <c r="Q35" s="505"/>
      <c r="R35" s="505"/>
      <c r="S35" s="505"/>
      <c r="T35" s="505"/>
      <c r="U35" s="505"/>
      <c r="V35" s="505"/>
      <c r="W35" s="505"/>
      <c r="X35" s="505"/>
      <c r="Y35" s="505"/>
      <c r="Z35" s="505"/>
      <c r="AA35" s="505"/>
      <c r="AB35" s="505"/>
      <c r="AC35" s="505"/>
      <c r="AD35" s="505"/>
      <c r="AE35" s="505"/>
      <c r="AF35" s="505"/>
      <c r="AG35" s="505"/>
      <c r="AH35" s="505"/>
      <c r="AI35" s="505"/>
      <c r="AJ35" s="505"/>
      <c r="AK35" s="505"/>
      <c r="AL35" s="505"/>
      <c r="AM35" s="505"/>
      <c r="AN35" s="506"/>
      <c r="AO35" s="19"/>
      <c r="AP35" s="3"/>
    </row>
    <row r="36" spans="2:42" ht="13.5" customHeight="1">
      <c r="B36" s="19"/>
      <c r="C36" s="162"/>
      <c r="D36" s="163"/>
      <c r="E36" s="343" t="str">
        <f>IF(LEFT(E34)="イ","許諾先",IF(LEFT(E34)="ウ","許諾先",""))</f>
        <v/>
      </c>
      <c r="F36" s="344"/>
      <c r="G36" s="344"/>
      <c r="H36" s="507">
        <f>許諾先</f>
        <v>0</v>
      </c>
      <c r="I36" s="507"/>
      <c r="J36" s="507"/>
      <c r="K36" s="507"/>
      <c r="L36" s="507"/>
      <c r="M36" s="507"/>
      <c r="N36" s="507"/>
      <c r="O36" s="507"/>
      <c r="P36" s="507"/>
      <c r="Q36" s="507"/>
      <c r="R36" s="507"/>
      <c r="S36" s="507"/>
      <c r="T36" s="220" t="s">
        <v>80</v>
      </c>
      <c r="U36" s="221"/>
      <c r="V36" s="222"/>
      <c r="W36" s="519" t="str">
        <f>録音録画</f>
        <v>（選択してください）</v>
      </c>
      <c r="X36" s="520"/>
      <c r="Y36" s="520"/>
      <c r="Z36" s="520"/>
      <c r="AA36" s="520"/>
      <c r="AB36" s="520"/>
      <c r="AC36" s="520"/>
      <c r="AD36" s="520"/>
      <c r="AE36" s="520"/>
      <c r="AF36" s="521"/>
      <c r="AG36" s="166" t="s">
        <v>53</v>
      </c>
      <c r="AH36" s="167"/>
      <c r="AI36" s="167"/>
      <c r="AJ36" s="524" t="str">
        <f>上位大会</f>
        <v>（選択してください）</v>
      </c>
      <c r="AK36" s="524"/>
      <c r="AL36" s="524"/>
      <c r="AM36" s="524"/>
      <c r="AN36" s="525"/>
      <c r="AO36" s="19"/>
      <c r="AP36" s="20"/>
    </row>
    <row r="37" spans="2:42" ht="13.5" customHeight="1">
      <c r="B37" s="19"/>
      <c r="C37" s="164"/>
      <c r="D37" s="165"/>
      <c r="E37" s="345"/>
      <c r="F37" s="346"/>
      <c r="G37" s="346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223"/>
      <c r="U37" s="224"/>
      <c r="V37" s="225"/>
      <c r="W37" s="522"/>
      <c r="X37" s="508"/>
      <c r="Y37" s="508"/>
      <c r="Z37" s="508"/>
      <c r="AA37" s="508"/>
      <c r="AB37" s="508"/>
      <c r="AC37" s="508"/>
      <c r="AD37" s="508"/>
      <c r="AE37" s="508"/>
      <c r="AF37" s="523"/>
      <c r="AG37" s="168"/>
      <c r="AH37" s="169"/>
      <c r="AI37" s="169"/>
      <c r="AJ37" s="526"/>
      <c r="AK37" s="526"/>
      <c r="AL37" s="526"/>
      <c r="AM37" s="526"/>
      <c r="AN37" s="527"/>
      <c r="AO37" s="19"/>
      <c r="AP37" s="20"/>
    </row>
    <row r="38" spans="2:42" s="7" customFormat="1" ht="13.5" customHeight="1">
      <c r="B38" s="1"/>
      <c r="C38" s="337" t="s">
        <v>12</v>
      </c>
      <c r="D38" s="338"/>
      <c r="E38" s="464" t="str">
        <f>交通手段</f>
        <v>（選択してください）</v>
      </c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379" t="str">
        <f>IF(E38="観光バス・貸切バス","バスの台数","")</f>
        <v/>
      </c>
      <c r="X38" s="380"/>
      <c r="Y38" s="380"/>
      <c r="Z38" s="380"/>
      <c r="AA38" s="380"/>
      <c r="AB38" s="383"/>
      <c r="AC38" s="465">
        <f>バス台数</f>
        <v>1</v>
      </c>
      <c r="AD38" s="465"/>
      <c r="AE38" s="465"/>
      <c r="AF38" s="465"/>
      <c r="AG38" s="465"/>
      <c r="AH38" s="465"/>
      <c r="AI38" s="468"/>
      <c r="AJ38" s="379" t="str">
        <f>IF(E38="観光バス・貸切バス","台","")</f>
        <v/>
      </c>
      <c r="AK38" s="380"/>
      <c r="AL38" s="380"/>
      <c r="AM38" s="380"/>
      <c r="AN38" s="381"/>
      <c r="AO38" s="1"/>
      <c r="AP38" s="20"/>
    </row>
    <row r="39" spans="2:42" s="7" customFormat="1" ht="13.5" customHeight="1">
      <c r="B39" s="1"/>
      <c r="C39" s="176"/>
      <c r="D39" s="177"/>
      <c r="E39" s="466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365"/>
      <c r="X39" s="366"/>
      <c r="Y39" s="366"/>
      <c r="Z39" s="366"/>
      <c r="AA39" s="366"/>
      <c r="AB39" s="367"/>
      <c r="AC39" s="467"/>
      <c r="AD39" s="467"/>
      <c r="AE39" s="467"/>
      <c r="AF39" s="467"/>
      <c r="AG39" s="467"/>
      <c r="AH39" s="467"/>
      <c r="AI39" s="469"/>
      <c r="AJ39" s="365"/>
      <c r="AK39" s="366"/>
      <c r="AL39" s="366"/>
      <c r="AM39" s="366"/>
      <c r="AN39" s="382"/>
      <c r="AO39" s="1"/>
      <c r="AP39" s="20"/>
    </row>
    <row r="40" spans="2:42" s="7" customFormat="1" ht="13.5" customHeight="1">
      <c r="B40" s="1"/>
      <c r="C40" s="176"/>
      <c r="D40" s="177"/>
      <c r="E40" s="470" t="s">
        <v>127</v>
      </c>
      <c r="F40" s="471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362" t="str">
        <f>IF(E38="その他","その他の交通
手段を入力→","")</f>
        <v/>
      </c>
      <c r="X40" s="363"/>
      <c r="Y40" s="363"/>
      <c r="Z40" s="363"/>
      <c r="AA40" s="363"/>
      <c r="AB40" s="364"/>
      <c r="AC40" s="474">
        <f>交通手段②</f>
        <v>0</v>
      </c>
      <c r="AD40" s="474"/>
      <c r="AE40" s="474"/>
      <c r="AF40" s="474"/>
      <c r="AG40" s="474"/>
      <c r="AH40" s="474"/>
      <c r="AI40" s="474"/>
      <c r="AJ40" s="474"/>
      <c r="AK40" s="474"/>
      <c r="AL40" s="474"/>
      <c r="AM40" s="474"/>
      <c r="AN40" s="475"/>
      <c r="AO40" s="1"/>
      <c r="AP40" s="3"/>
    </row>
    <row r="41" spans="2:42" s="7" customFormat="1" ht="13.5" customHeight="1">
      <c r="B41" s="1"/>
      <c r="C41" s="339"/>
      <c r="D41" s="340"/>
      <c r="E41" s="472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365"/>
      <c r="X41" s="366"/>
      <c r="Y41" s="366"/>
      <c r="Z41" s="366"/>
      <c r="AA41" s="366"/>
      <c r="AB41" s="367"/>
      <c r="AC41" s="467"/>
      <c r="AD41" s="467"/>
      <c r="AE41" s="467"/>
      <c r="AF41" s="467"/>
      <c r="AG41" s="467"/>
      <c r="AH41" s="467"/>
      <c r="AI41" s="467"/>
      <c r="AJ41" s="467"/>
      <c r="AK41" s="467"/>
      <c r="AL41" s="467"/>
      <c r="AM41" s="467"/>
      <c r="AN41" s="476"/>
      <c r="AO41" s="1"/>
      <c r="AP41" s="3"/>
    </row>
    <row r="42" spans="2:42" ht="13.5" customHeight="1">
      <c r="B42" s="1"/>
      <c r="C42" s="174" t="s">
        <v>54</v>
      </c>
      <c r="D42" s="175"/>
      <c r="E42" s="477" t="str">
        <f>楽器輸送</f>
        <v>（選択してください）</v>
      </c>
      <c r="F42" s="478"/>
      <c r="G42" s="478"/>
      <c r="H42" s="478"/>
      <c r="I42" s="478"/>
      <c r="J42" s="478"/>
      <c r="K42" s="478"/>
      <c r="L42" s="478"/>
      <c r="M42" s="478"/>
      <c r="N42" s="478"/>
      <c r="O42" s="478"/>
      <c r="P42" s="478"/>
      <c r="Q42" s="478"/>
      <c r="R42" s="478"/>
      <c r="S42" s="478"/>
      <c r="T42" s="478"/>
      <c r="U42" s="478"/>
      <c r="V42" s="478"/>
      <c r="W42" s="195" t="str">
        <f>IF(楽器輸送="トラック","右欄に詳細を入力","")</f>
        <v/>
      </c>
      <c r="X42" s="196"/>
      <c r="Y42" s="196"/>
      <c r="Z42" s="196"/>
      <c r="AA42" s="196"/>
      <c r="AB42" s="197"/>
      <c r="AC42" s="479">
        <f>トラックサイズ</f>
        <v>0</v>
      </c>
      <c r="AD42" s="479"/>
      <c r="AE42" s="479"/>
      <c r="AF42" s="183" t="str">
        <f>IF(楽器輸送="トラック","t 車","")</f>
        <v/>
      </c>
      <c r="AG42" s="183"/>
      <c r="AH42" s="183"/>
      <c r="AI42" s="479">
        <f>トラック台数</f>
        <v>0</v>
      </c>
      <c r="AJ42" s="479"/>
      <c r="AK42" s="479"/>
      <c r="AL42" s="370" t="str">
        <f>IF(楽器輸送="トラック","台","")</f>
        <v/>
      </c>
      <c r="AM42" s="370"/>
      <c r="AN42" s="371"/>
      <c r="AO42" s="1"/>
      <c r="AP42" s="3"/>
    </row>
    <row r="43" spans="2:42" ht="13.5" customHeight="1">
      <c r="B43" s="1"/>
      <c r="C43" s="176"/>
      <c r="D43" s="177"/>
      <c r="E43" s="466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198"/>
      <c r="X43" s="199"/>
      <c r="Y43" s="199"/>
      <c r="Z43" s="199"/>
      <c r="AA43" s="199"/>
      <c r="AB43" s="200"/>
      <c r="AC43" s="480"/>
      <c r="AD43" s="480"/>
      <c r="AE43" s="480"/>
      <c r="AF43" s="184"/>
      <c r="AG43" s="184"/>
      <c r="AH43" s="184"/>
      <c r="AI43" s="480"/>
      <c r="AJ43" s="480"/>
      <c r="AK43" s="480"/>
      <c r="AL43" s="372"/>
      <c r="AM43" s="372"/>
      <c r="AN43" s="373"/>
      <c r="AO43" s="1"/>
      <c r="AP43" s="3"/>
    </row>
    <row r="44" spans="2:42" ht="13.5" customHeight="1">
      <c r="B44" s="1"/>
      <c r="C44" s="176"/>
      <c r="D44" s="177"/>
      <c r="E44" s="470" t="s">
        <v>130</v>
      </c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81"/>
      <c r="W44" s="351" t="str">
        <f>IF(E42="その他","その他の輸送手段","")</f>
        <v/>
      </c>
      <c r="X44" s="352"/>
      <c r="Y44" s="352"/>
      <c r="Z44" s="352"/>
      <c r="AA44" s="352"/>
      <c r="AB44" s="353"/>
      <c r="AC44" s="460">
        <f>楽器輸送②</f>
        <v>0</v>
      </c>
      <c r="AD44" s="460"/>
      <c r="AE44" s="460"/>
      <c r="AF44" s="460"/>
      <c r="AG44" s="460"/>
      <c r="AH44" s="460"/>
      <c r="AI44" s="460"/>
      <c r="AJ44" s="460"/>
      <c r="AK44" s="460"/>
      <c r="AL44" s="460"/>
      <c r="AM44" s="460"/>
      <c r="AN44" s="461"/>
      <c r="AO44" s="1"/>
      <c r="AP44" s="3"/>
    </row>
    <row r="45" spans="2:42" ht="13.5" customHeight="1">
      <c r="B45" s="1"/>
      <c r="C45" s="178"/>
      <c r="D45" s="179"/>
      <c r="E45" s="482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4"/>
      <c r="W45" s="354"/>
      <c r="X45" s="355"/>
      <c r="Y45" s="355"/>
      <c r="Z45" s="355"/>
      <c r="AA45" s="355"/>
      <c r="AB45" s="356"/>
      <c r="AC45" s="462"/>
      <c r="AD45" s="462"/>
      <c r="AE45" s="462"/>
      <c r="AF45" s="462"/>
      <c r="AG45" s="462"/>
      <c r="AH45" s="462"/>
      <c r="AI45" s="462"/>
      <c r="AJ45" s="462"/>
      <c r="AK45" s="462"/>
      <c r="AL45" s="462"/>
      <c r="AM45" s="462"/>
      <c r="AN45" s="463"/>
      <c r="AO45" s="1"/>
      <c r="AP45" s="3"/>
    </row>
    <row r="46" spans="2:42" ht="13.5" customHeight="1">
      <c r="B46" s="1"/>
      <c r="C46" s="110" t="s">
        <v>160</v>
      </c>
      <c r="D46" s="152"/>
      <c r="E46" s="152"/>
      <c r="F46" s="152"/>
      <c r="G46" s="152"/>
      <c r="H46" s="153"/>
      <c r="I46" s="21" t="s">
        <v>28</v>
      </c>
      <c r="J46" s="376"/>
      <c r="K46" s="376"/>
      <c r="L46" s="376"/>
      <c r="M46" s="22" t="s">
        <v>29</v>
      </c>
      <c r="N46" s="376"/>
      <c r="O46" s="376"/>
      <c r="P46" s="376"/>
      <c r="Q46" s="376"/>
      <c r="R46" s="374"/>
      <c r="S46" s="374"/>
      <c r="T46" s="374"/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  <c r="AH46" s="374"/>
      <c r="AI46" s="374"/>
      <c r="AJ46" s="374"/>
      <c r="AK46" s="374"/>
      <c r="AL46" s="374"/>
      <c r="AM46" s="374"/>
      <c r="AN46" s="375"/>
      <c r="AO46" s="1"/>
      <c r="AP46" s="3"/>
    </row>
    <row r="47" spans="2:42" ht="13.5" customHeight="1">
      <c r="B47" s="1"/>
      <c r="C47" s="119"/>
      <c r="D47" s="120"/>
      <c r="E47" s="120"/>
      <c r="F47" s="120"/>
      <c r="G47" s="120"/>
      <c r="H47" s="121"/>
      <c r="I47" s="388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  <c r="X47" s="389"/>
      <c r="Y47" s="389"/>
      <c r="Z47" s="389"/>
      <c r="AA47" s="389"/>
      <c r="AB47" s="389"/>
      <c r="AC47" s="389"/>
      <c r="AD47" s="389"/>
      <c r="AE47" s="389"/>
      <c r="AF47" s="389"/>
      <c r="AG47" s="389"/>
      <c r="AH47" s="389"/>
      <c r="AI47" s="389"/>
      <c r="AJ47" s="389"/>
      <c r="AK47" s="389"/>
      <c r="AL47" s="389"/>
      <c r="AM47" s="389"/>
      <c r="AN47" s="390"/>
      <c r="AO47" s="1"/>
      <c r="AP47" s="3"/>
    </row>
    <row r="48" spans="2:42" ht="13.5" customHeight="1">
      <c r="B48" s="1"/>
      <c r="C48" s="119"/>
      <c r="D48" s="120"/>
      <c r="E48" s="120"/>
      <c r="F48" s="120"/>
      <c r="G48" s="120"/>
      <c r="H48" s="121"/>
      <c r="I48" s="391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  <c r="AN48" s="393"/>
      <c r="AO48" s="1"/>
      <c r="AP48" s="3"/>
    </row>
    <row r="49" spans="2:42" ht="13.5" customHeight="1">
      <c r="B49" s="1"/>
      <c r="C49" s="119"/>
      <c r="D49" s="120"/>
      <c r="E49" s="120"/>
      <c r="F49" s="120"/>
      <c r="G49" s="120"/>
      <c r="H49" s="121"/>
      <c r="I49" s="368" t="s">
        <v>13</v>
      </c>
      <c r="J49" s="368"/>
      <c r="K49" s="368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368" t="s">
        <v>14</v>
      </c>
      <c r="Z49" s="368"/>
      <c r="AA49" s="368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6"/>
      <c r="AO49" s="1"/>
      <c r="AP49" s="3"/>
    </row>
    <row r="50" spans="2:42" ht="13.5" customHeight="1">
      <c r="B50" s="1"/>
      <c r="C50" s="122"/>
      <c r="D50" s="123"/>
      <c r="E50" s="123"/>
      <c r="F50" s="123"/>
      <c r="G50" s="123"/>
      <c r="H50" s="124"/>
      <c r="I50" s="369"/>
      <c r="J50" s="369"/>
      <c r="K50" s="369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369"/>
      <c r="Z50" s="369"/>
      <c r="AA50" s="369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8"/>
      <c r="AO50" s="1"/>
      <c r="AP50" s="3"/>
    </row>
    <row r="51" spans="2:42" ht="13.5" customHeight="1">
      <c r="B51" s="1"/>
      <c r="C51" s="110" t="s">
        <v>159</v>
      </c>
      <c r="D51" s="152"/>
      <c r="E51" s="152"/>
      <c r="F51" s="152"/>
      <c r="G51" s="152"/>
      <c r="H51" s="153"/>
      <c r="I51" s="419" t="s">
        <v>27</v>
      </c>
      <c r="J51" s="451"/>
      <c r="K51" s="452"/>
      <c r="L51" s="452"/>
      <c r="M51" s="452"/>
      <c r="N51" s="452"/>
      <c r="O51" s="452"/>
      <c r="P51" s="452"/>
      <c r="Q51" s="452"/>
      <c r="R51" s="452"/>
      <c r="S51" s="452"/>
      <c r="T51" s="452"/>
      <c r="U51" s="452"/>
      <c r="V51" s="452"/>
      <c r="W51" s="452"/>
      <c r="X51" s="453"/>
      <c r="Y51" s="457" t="s">
        <v>16</v>
      </c>
      <c r="Z51" s="451"/>
      <c r="AA51" s="452"/>
      <c r="AB51" s="452"/>
      <c r="AC51" s="452"/>
      <c r="AD51" s="452"/>
      <c r="AE51" s="452"/>
      <c r="AF51" s="452"/>
      <c r="AG51" s="452"/>
      <c r="AH51" s="452"/>
      <c r="AI51" s="452"/>
      <c r="AJ51" s="452"/>
      <c r="AK51" s="452"/>
      <c r="AL51" s="452"/>
      <c r="AM51" s="452"/>
      <c r="AN51" s="459"/>
      <c r="AO51" s="1"/>
      <c r="AP51" s="3"/>
    </row>
    <row r="52" spans="2:42" ht="13.5" customHeight="1">
      <c r="B52" s="1"/>
      <c r="C52" s="122"/>
      <c r="D52" s="123"/>
      <c r="E52" s="123"/>
      <c r="F52" s="123"/>
      <c r="G52" s="123"/>
      <c r="H52" s="124"/>
      <c r="I52" s="406"/>
      <c r="J52" s="188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217"/>
      <c r="Y52" s="458"/>
      <c r="Z52" s="188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189"/>
      <c r="AO52" s="1"/>
      <c r="AP52" s="3"/>
    </row>
    <row r="53" spans="2:42" ht="13.5" customHeight="1"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1"/>
      <c r="AP53" s="3"/>
    </row>
    <row r="54" spans="2:42" ht="13.5" customHeight="1">
      <c r="B54" s="1"/>
      <c r="C54" s="180" t="s">
        <v>79</v>
      </c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"/>
      <c r="AP54" s="3"/>
    </row>
    <row r="55" spans="2:42" ht="13.5" customHeight="1">
      <c r="B55" s="1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76</v>
      </c>
      <c r="AE55" s="6"/>
      <c r="AF55" s="101"/>
      <c r="AG55" s="101"/>
      <c r="AH55" s="6" t="s">
        <v>18</v>
      </c>
      <c r="AI55" s="173"/>
      <c r="AJ55" s="173"/>
      <c r="AK55" s="6" t="s">
        <v>19</v>
      </c>
      <c r="AL55" s="173"/>
      <c r="AM55" s="173"/>
      <c r="AN55" s="6" t="s">
        <v>20</v>
      </c>
      <c r="AO55" s="1"/>
      <c r="AP55" s="3"/>
    </row>
    <row r="56" spans="2:42" ht="13.5" customHeight="1">
      <c r="B56" s="1"/>
      <c r="C56" s="171" t="s">
        <v>175</v>
      </c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"/>
      <c r="AP56" s="3"/>
    </row>
    <row r="57" spans="2:42" ht="7.25" customHeight="1">
      <c r="B57" s="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5"/>
      <c r="AL57" s="5"/>
      <c r="AM57" s="5"/>
      <c r="AN57" s="5"/>
      <c r="AO57" s="1"/>
      <c r="AP57" s="3"/>
    </row>
    <row r="58" spans="2:42" ht="13.25" customHeight="1">
      <c r="B58" s="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92" t="s">
        <v>163</v>
      </c>
      <c r="O58" s="92"/>
      <c r="P58" s="92"/>
      <c r="Q58" s="92"/>
      <c r="R58" s="92"/>
      <c r="S58" s="92"/>
      <c r="T58" s="5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5"/>
      <c r="AL58" s="5"/>
      <c r="AM58" s="5"/>
      <c r="AN58" s="5"/>
      <c r="AO58" s="1"/>
      <c r="AP58" s="3"/>
    </row>
    <row r="59" spans="2:42" ht="13.25" customHeight="1">
      <c r="B59" s="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92"/>
      <c r="O59" s="92"/>
      <c r="P59" s="92"/>
      <c r="Q59" s="92"/>
      <c r="R59" s="92"/>
      <c r="S59" s="92"/>
      <c r="T59" s="5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5"/>
      <c r="AL59" s="5"/>
      <c r="AM59" s="5"/>
      <c r="AN59" s="5"/>
      <c r="AO59" s="1"/>
      <c r="AP59" s="3"/>
    </row>
    <row r="60" spans="2:42" ht="13.5" customHeight="1">
      <c r="B60" s="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02" t="s">
        <v>21</v>
      </c>
      <c r="O60" s="102"/>
      <c r="P60" s="102"/>
      <c r="Q60" s="102"/>
      <c r="R60" s="102"/>
      <c r="S60" s="102"/>
      <c r="T60" s="7"/>
      <c r="U60" s="103"/>
      <c r="V60" s="103"/>
      <c r="W60" s="103"/>
      <c r="X60" s="103"/>
      <c r="Y60" s="103"/>
      <c r="Z60" s="103"/>
      <c r="AA60" s="170" t="s">
        <v>22</v>
      </c>
      <c r="AB60" s="103"/>
      <c r="AC60" s="103"/>
      <c r="AD60" s="103"/>
      <c r="AE60" s="103"/>
      <c r="AF60" s="103"/>
      <c r="AG60" s="103"/>
      <c r="AH60" s="103"/>
      <c r="AI60" s="103"/>
      <c r="AJ60" s="103"/>
      <c r="AK60" s="7"/>
      <c r="AL60" s="172" t="s">
        <v>23</v>
      </c>
      <c r="AM60" s="172"/>
      <c r="AN60" s="172"/>
      <c r="AO60" s="1"/>
      <c r="AP60" s="3"/>
    </row>
    <row r="61" spans="2:42" ht="13.5" customHeight="1">
      <c r="B61" s="1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102"/>
      <c r="O61" s="102"/>
      <c r="P61" s="102"/>
      <c r="Q61" s="102"/>
      <c r="R61" s="102"/>
      <c r="S61" s="102"/>
      <c r="T61" s="8"/>
      <c r="U61" s="104"/>
      <c r="V61" s="104"/>
      <c r="W61" s="104"/>
      <c r="X61" s="104"/>
      <c r="Y61" s="104"/>
      <c r="Z61" s="104"/>
      <c r="AA61" s="170"/>
      <c r="AB61" s="104"/>
      <c r="AC61" s="104"/>
      <c r="AD61" s="104"/>
      <c r="AE61" s="104"/>
      <c r="AF61" s="104"/>
      <c r="AG61" s="104"/>
      <c r="AH61" s="104"/>
      <c r="AI61" s="104"/>
      <c r="AJ61" s="104"/>
      <c r="AK61" s="8"/>
      <c r="AL61" s="172"/>
      <c r="AM61" s="172"/>
      <c r="AN61" s="172"/>
      <c r="AO61" s="1"/>
      <c r="AP61" s="3"/>
    </row>
    <row r="62" spans="2:4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3"/>
    </row>
    <row r="63" spans="2:4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</sheetData>
  <sheetProtection algorithmName="SHA-512" hashValue="CMvQN1XB3P/Ndw07nxPg230LOQRUuMTilVfIq/GRpi+woxZONFQtmx/3/DT/ifLWs+Q8sEMSAAFDCWoEWwtp4w==" saltValue="Qod1Mg7HunWNziUeddxihg==" spinCount="100000" sheet="1" selectLockedCells="1"/>
  <mergeCells count="107">
    <mergeCell ref="C13:H13"/>
    <mergeCell ref="J13:AH13"/>
    <mergeCell ref="AJ13:AN13"/>
    <mergeCell ref="C14:H15"/>
    <mergeCell ref="I14:AI15"/>
    <mergeCell ref="AJ14:AN15"/>
    <mergeCell ref="C7:AN8"/>
    <mergeCell ref="C9:H10"/>
    <mergeCell ref="I9:X10"/>
    <mergeCell ref="C11:H12"/>
    <mergeCell ref="I11:X12"/>
    <mergeCell ref="Y11:AD12"/>
    <mergeCell ref="AE11:AJ12"/>
    <mergeCell ref="AK11:AN12"/>
    <mergeCell ref="AJ16:AL18"/>
    <mergeCell ref="AM16:AN18"/>
    <mergeCell ref="AQ16:AQ20"/>
    <mergeCell ref="C17:H18"/>
    <mergeCell ref="I17:V18"/>
    <mergeCell ref="C19:H20"/>
    <mergeCell ref="I19:AE20"/>
    <mergeCell ref="AF19:AI20"/>
    <mergeCell ref="AJ19:AN20"/>
    <mergeCell ref="C16:H16"/>
    <mergeCell ref="J16:U16"/>
    <mergeCell ref="W16:Z18"/>
    <mergeCell ref="AA16:AC18"/>
    <mergeCell ref="AD16:AE18"/>
    <mergeCell ref="AF16:AI18"/>
    <mergeCell ref="I29:I31"/>
    <mergeCell ref="K29:U29"/>
    <mergeCell ref="W29:AN29"/>
    <mergeCell ref="E30:H31"/>
    <mergeCell ref="J30:V31"/>
    <mergeCell ref="E26:H26"/>
    <mergeCell ref="I26:I28"/>
    <mergeCell ref="K26:U26"/>
    <mergeCell ref="W30:AN31"/>
    <mergeCell ref="E32:H33"/>
    <mergeCell ref="I32:V33"/>
    <mergeCell ref="W32:AA33"/>
    <mergeCell ref="AB32:AN33"/>
    <mergeCell ref="C34:D37"/>
    <mergeCell ref="E34:AN35"/>
    <mergeCell ref="E36:G37"/>
    <mergeCell ref="H36:S37"/>
    <mergeCell ref="T36:V37"/>
    <mergeCell ref="C21:D33"/>
    <mergeCell ref="E21:H25"/>
    <mergeCell ref="N21:AM21"/>
    <mergeCell ref="I22:L23"/>
    <mergeCell ref="M22:AN23"/>
    <mergeCell ref="I24:L25"/>
    <mergeCell ref="M24:AN25"/>
    <mergeCell ref="W36:AF37"/>
    <mergeCell ref="AG36:AI37"/>
    <mergeCell ref="AJ36:AN37"/>
    <mergeCell ref="W26:AN26"/>
    <mergeCell ref="E27:H28"/>
    <mergeCell ref="J27:V28"/>
    <mergeCell ref="W27:AN28"/>
    <mergeCell ref="E29:H29"/>
    <mergeCell ref="C38:D41"/>
    <mergeCell ref="E38:V39"/>
    <mergeCell ref="W38:AB39"/>
    <mergeCell ref="AC38:AI39"/>
    <mergeCell ref="AJ38:AN39"/>
    <mergeCell ref="E40:V41"/>
    <mergeCell ref="W40:AB41"/>
    <mergeCell ref="AC40:AN41"/>
    <mergeCell ref="C42:D45"/>
    <mergeCell ref="E42:V43"/>
    <mergeCell ref="W42:AB43"/>
    <mergeCell ref="AC42:AE43"/>
    <mergeCell ref="AF42:AH43"/>
    <mergeCell ref="AI42:AK43"/>
    <mergeCell ref="AL42:AN43"/>
    <mergeCell ref="E44:V45"/>
    <mergeCell ref="W44:AB45"/>
    <mergeCell ref="C51:H52"/>
    <mergeCell ref="I51:I52"/>
    <mergeCell ref="J51:X52"/>
    <mergeCell ref="Y51:Y52"/>
    <mergeCell ref="Z51:AN52"/>
    <mergeCell ref="C54:AN54"/>
    <mergeCell ref="AC44:AN45"/>
    <mergeCell ref="C46:H50"/>
    <mergeCell ref="J46:L46"/>
    <mergeCell ref="N46:Q46"/>
    <mergeCell ref="R46:AN46"/>
    <mergeCell ref="I47:AN48"/>
    <mergeCell ref="I49:K50"/>
    <mergeCell ref="L49:X50"/>
    <mergeCell ref="Y49:AA50"/>
    <mergeCell ref="AB49:AN50"/>
    <mergeCell ref="N60:S61"/>
    <mergeCell ref="U60:Z61"/>
    <mergeCell ref="AA60:AA61"/>
    <mergeCell ref="AB60:AJ61"/>
    <mergeCell ref="AL60:AN61"/>
    <mergeCell ref="AF55:AG55"/>
    <mergeCell ref="AI55:AJ55"/>
    <mergeCell ref="AL55:AM55"/>
    <mergeCell ref="C56:AN56"/>
    <mergeCell ref="U57:AJ57"/>
    <mergeCell ref="N58:S59"/>
    <mergeCell ref="U58:AJ59"/>
  </mergeCells>
  <phoneticPr fontId="1"/>
  <conditionalFormatting sqref="E36:H36 E37:G37">
    <cfRule type="expression" dxfId="112" priority="26">
      <formula>$E$36="許諾先"</formula>
    </cfRule>
  </conditionalFormatting>
  <conditionalFormatting sqref="E38:V39 E42:V43">
    <cfRule type="cellIs" dxfId="111" priority="20" stopIfTrue="1" operator="equal">
      <formula>"（選択してください）"</formula>
    </cfRule>
  </conditionalFormatting>
  <conditionalFormatting sqref="I14">
    <cfRule type="cellIs" dxfId="110" priority="25" stopIfTrue="1" operator="equal">
      <formula>0</formula>
    </cfRule>
  </conditionalFormatting>
  <conditionalFormatting sqref="I19">
    <cfRule type="expression" dxfId="109" priority="22">
      <formula>OR($I$11="小学生",$I$11="中学生Ｂ",$I$11="高等学校Ｂ")</formula>
    </cfRule>
  </conditionalFormatting>
  <conditionalFormatting sqref="I32:V33">
    <cfRule type="notContainsBlanks" dxfId="108" priority="16" stopIfTrue="1">
      <formula>LEN(TRIM(I32))&gt;0</formula>
    </cfRule>
  </conditionalFormatting>
  <conditionalFormatting sqref="I9:X10">
    <cfRule type="containsBlanks" dxfId="107" priority="1">
      <formula>LEN(TRIM(I9))=0</formula>
    </cfRule>
  </conditionalFormatting>
  <conditionalFormatting sqref="I11:X12">
    <cfRule type="expression" dxfId="106" priority="24">
      <formula>$I$11="（選択してください）"</formula>
    </cfRule>
  </conditionalFormatting>
  <conditionalFormatting sqref="J46:L46 N46:Q46 I47:AN48 L49:X50 AB49:AN50 J51:X52 Z51:AN52 U60:Z61 AB60:AJ61">
    <cfRule type="containsBlanks" dxfId="105" priority="2">
      <formula>LEN(TRIM(I46))=0</formula>
    </cfRule>
  </conditionalFormatting>
  <conditionalFormatting sqref="U58:AJ59">
    <cfRule type="containsBlanks" dxfId="104" priority="5">
      <formula>LEN(TRIM(U58))=0</formula>
    </cfRule>
  </conditionalFormatting>
  <conditionalFormatting sqref="W38 W40">
    <cfRule type="cellIs" dxfId="103" priority="10" stopIfTrue="1" operator="equal">
      <formula>"交通手段を入力→"</formula>
    </cfRule>
  </conditionalFormatting>
  <conditionalFormatting sqref="W38 AC38 AJ38:AN39">
    <cfRule type="expression" dxfId="102" priority="7">
      <formula>OR($E$38="（選択してください）",$E$38="公共交通機関",$E$38="その他")</formula>
    </cfRule>
  </conditionalFormatting>
  <conditionalFormatting sqref="W40 AC40">
    <cfRule type="expression" dxfId="101" priority="6">
      <formula>OR($E$38="（選択してください）",$E$38="公共交通機関",$E$38="観光バス・貸切バス")</formula>
    </cfRule>
  </conditionalFormatting>
  <conditionalFormatting sqref="W32:AA33">
    <cfRule type="cellIs" dxfId="100" priority="9" operator="equal">
      <formula>"その他の出版社"</formula>
    </cfRule>
  </conditionalFormatting>
  <conditionalFormatting sqref="AA16">
    <cfRule type="expression" dxfId="99" priority="28">
      <formula>$AA$16&gt;#REF!</formula>
    </cfRule>
  </conditionalFormatting>
  <conditionalFormatting sqref="AB32:AN33">
    <cfRule type="notContainsBlanks" dxfId="98" priority="14" stopIfTrue="1">
      <formula>LEN(TRIM(AB32))&gt;0</formula>
    </cfRule>
    <cfRule type="expression" dxfId="97" priority="15" stopIfTrue="1">
      <formula>OR($I$32="その他")</formula>
    </cfRule>
  </conditionalFormatting>
  <conditionalFormatting sqref="AC38">
    <cfRule type="notContainsBlanks" dxfId="96" priority="11" stopIfTrue="1">
      <formula>LEN(TRIM(AC38))&gt;0</formula>
    </cfRule>
    <cfRule type="expression" dxfId="95" priority="27" stopIfTrue="1">
      <formula>E38="観光バス・貸切バス"</formula>
    </cfRule>
  </conditionalFormatting>
  <conditionalFormatting sqref="AC40 AC44">
    <cfRule type="notContainsBlanks" dxfId="94" priority="12" stopIfTrue="1">
      <formula>LEN(TRIM(AC40))&gt;0</formula>
    </cfRule>
  </conditionalFormatting>
  <conditionalFormatting sqref="AC42:AE43">
    <cfRule type="notContainsBlanks" dxfId="93" priority="19" stopIfTrue="1">
      <formula>LEN(TRIM(AC42))&gt;0</formula>
    </cfRule>
  </conditionalFormatting>
  <conditionalFormatting sqref="AE11:AJ12">
    <cfRule type="expression" dxfId="92" priority="23">
      <formula>$AE$11="（選択してください）"</formula>
    </cfRule>
  </conditionalFormatting>
  <conditionalFormatting sqref="AF55:AG55">
    <cfRule type="expression" dxfId="91" priority="17">
      <formula>$AF$55&lt;&gt;""</formula>
    </cfRule>
  </conditionalFormatting>
  <conditionalFormatting sqref="AI55:AJ55">
    <cfRule type="containsBlanks" dxfId="90" priority="4">
      <formula>LEN(TRIM(AI55))=0</formula>
    </cfRule>
  </conditionalFormatting>
  <conditionalFormatting sqref="AI42:AK43">
    <cfRule type="notContainsBlanks" dxfId="89" priority="18" stopIfTrue="1">
      <formula>LEN(TRIM(AI42))&gt;0</formula>
    </cfRule>
  </conditionalFormatting>
  <conditionalFormatting sqref="AJ16">
    <cfRule type="cellIs" dxfId="88" priority="21" operator="greaterThan">
      <formula>20</formula>
    </cfRule>
  </conditionalFormatting>
  <conditionalFormatting sqref="AJ14:AN15">
    <cfRule type="containsBlanks" dxfId="87" priority="13">
      <formula>LEN(TRIM(AJ14))=0</formula>
    </cfRule>
  </conditionalFormatting>
  <conditionalFormatting sqref="AJ38:AN39">
    <cfRule type="cellIs" dxfId="86" priority="8" stopIfTrue="1" operator="equal">
      <formula>"交通手段を入力→"</formula>
    </cfRule>
  </conditionalFormatting>
  <conditionalFormatting sqref="AL55:AM55">
    <cfRule type="containsBlanks" dxfId="85" priority="3">
      <formula>LEN(TRIM(AL55))=0</formula>
    </cfRule>
  </conditionalFormatting>
  <dataValidations count="6">
    <dataValidation operator="greaterThan" showInputMessage="1" showErrorMessage="1" sqref="AC38:AI39" xr:uid="{39454333-8F33-4425-B672-94BE08EA81F1}"/>
    <dataValidation imeMode="off" allowBlank="1" showInputMessage="1" showErrorMessage="1" sqref="AB49:AN50 L49:X50 Z51" xr:uid="{7CC03F7A-BBD3-4A71-808C-05DC5C7D0A67}"/>
    <dataValidation operator="equal" allowBlank="1" showInputMessage="1" showErrorMessage="1" sqref="J46:L46 N46:Q46" xr:uid="{85CD44A1-6D14-41B5-838C-F8E50875B4C1}"/>
    <dataValidation imeMode="halfAlpha" allowBlank="1" showInputMessage="1" showErrorMessage="1" sqref="M24:AN25 W27:AN28 W30:AN31" xr:uid="{80377FA1-C06E-4005-A44F-A294A9E97BB9}"/>
    <dataValidation imeMode="halfAlpha" showInputMessage="1" showErrorMessage="1" sqref="AJ14:AN15" xr:uid="{F31BEC98-865A-44D8-A319-6FFDCFEC6175}"/>
    <dataValidation operator="greaterThan" allowBlank="1" showInputMessage="1" showErrorMessage="1" sqref="AI42:AK43 AC42:AE43" xr:uid="{B5EB0671-05A9-467B-8363-1689D803BDC6}"/>
  </dataValidations>
  <printOptions horizontalCentered="1"/>
  <pageMargins left="0.78740157480314965" right="0.78740157480314965" top="1.1811023622047245" bottom="1.1811023622047245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A181-DC48-4904-8CD8-5B297EC60A56}">
  <sheetPr>
    <tabColor rgb="FFFF99CC"/>
    <pageSetUpPr fitToPage="1"/>
  </sheetPr>
  <dimension ref="B1:AQ63"/>
  <sheetViews>
    <sheetView showGridLines="0" showRowColHeaders="0" topLeftCell="A27" zoomScale="115" zoomScaleNormal="115" workbookViewId="0">
      <selection activeCell="J46" sqref="J46:L46"/>
    </sheetView>
  </sheetViews>
  <sheetFormatPr defaultColWidth="2.1796875" defaultRowHeight="13"/>
  <cols>
    <col min="1" max="42" width="2.36328125" customWidth="1"/>
    <col min="43" max="43" width="4.90625" customWidth="1"/>
    <col min="44" max="53" width="2.1796875" customWidth="1"/>
  </cols>
  <sheetData>
    <row r="1" spans="2:43" s="7" customFormat="1" ht="13.5" thickBot="1"/>
    <row r="2" spans="2:43" s="7" customFormat="1" ht="6.75" customHeight="1"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6"/>
      <c r="AC2" s="56"/>
      <c r="AD2" s="56"/>
      <c r="AE2" s="56"/>
      <c r="AF2" s="56"/>
      <c r="AG2" s="56"/>
      <c r="AH2" s="56"/>
      <c r="AI2" s="56"/>
      <c r="AJ2" s="56"/>
      <c r="AK2" s="57"/>
      <c r="AL2" s="53"/>
      <c r="AM2" s="53"/>
      <c r="AN2" s="53"/>
      <c r="AO2" s="53"/>
    </row>
    <row r="3" spans="2:43" s="7" customFormat="1">
      <c r="E3" s="11"/>
      <c r="G3" s="12"/>
      <c r="H3" s="61" t="s">
        <v>162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1"/>
      <c r="U3" s="62"/>
      <c r="V3" s="62"/>
      <c r="W3" s="62"/>
      <c r="X3" s="62"/>
      <c r="Y3" s="62"/>
      <c r="Z3" s="62"/>
      <c r="AA3" s="62"/>
      <c r="AB3" s="64"/>
      <c r="AC3" s="64"/>
      <c r="AD3" s="64"/>
      <c r="AE3" s="64"/>
      <c r="AF3" s="64"/>
      <c r="AG3" s="64"/>
      <c r="AH3" s="64"/>
      <c r="AI3" s="53"/>
      <c r="AJ3" s="53"/>
      <c r="AK3" s="58"/>
      <c r="AL3" s="53"/>
      <c r="AM3" s="53"/>
      <c r="AN3" s="53"/>
      <c r="AO3" s="53"/>
    </row>
    <row r="4" spans="2:43" s="7" customFormat="1" ht="6" customHeight="1" thickBot="1"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59"/>
      <c r="AC4" s="59"/>
      <c r="AD4" s="59"/>
      <c r="AE4" s="59"/>
      <c r="AF4" s="59"/>
      <c r="AG4" s="59"/>
      <c r="AH4" s="59"/>
      <c r="AI4" s="59"/>
      <c r="AJ4" s="59"/>
      <c r="AK4" s="60"/>
      <c r="AL4" s="53"/>
      <c r="AM4" s="53"/>
      <c r="AN4" s="53"/>
      <c r="AO4" s="53"/>
    </row>
    <row r="5" spans="2:43" s="7" customFormat="1"/>
    <row r="6" spans="2:4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2"/>
    </row>
    <row r="7" spans="2:43" ht="13.5" customHeight="1">
      <c r="B7" s="1"/>
      <c r="C7" s="231" t="s">
        <v>173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1"/>
      <c r="AP7" s="3"/>
      <c r="AQ7" s="2"/>
    </row>
    <row r="8" spans="2:43" ht="30.65" customHeight="1">
      <c r="B8" s="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1"/>
      <c r="AP8" s="3"/>
      <c r="AQ8" s="4"/>
    </row>
    <row r="9" spans="2:43" ht="12.65" customHeight="1">
      <c r="B9" s="1"/>
      <c r="C9" s="546" t="s">
        <v>161</v>
      </c>
      <c r="D9" s="547"/>
      <c r="E9" s="547"/>
      <c r="F9" s="547"/>
      <c r="G9" s="547"/>
      <c r="H9" s="547"/>
      <c r="I9" s="549"/>
      <c r="J9" s="550"/>
      <c r="K9" s="550"/>
      <c r="L9" s="550"/>
      <c r="M9" s="550"/>
      <c r="N9" s="550"/>
      <c r="O9" s="550"/>
      <c r="P9" s="550"/>
      <c r="Q9" s="550"/>
      <c r="R9" s="550"/>
      <c r="S9" s="550"/>
      <c r="T9" s="550"/>
      <c r="U9" s="550"/>
      <c r="V9" s="550"/>
      <c r="W9" s="550"/>
      <c r="X9" s="551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1"/>
      <c r="AP9" s="3"/>
      <c r="AQ9" s="4"/>
    </row>
    <row r="10" spans="2:43" ht="12.65" customHeight="1">
      <c r="B10" s="1"/>
      <c r="C10" s="548"/>
      <c r="D10" s="369"/>
      <c r="E10" s="369"/>
      <c r="F10" s="369"/>
      <c r="G10" s="369"/>
      <c r="H10" s="369"/>
      <c r="I10" s="552"/>
      <c r="J10" s="553"/>
      <c r="K10" s="553"/>
      <c r="L10" s="553"/>
      <c r="M10" s="553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4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1"/>
      <c r="AP10" s="3"/>
      <c r="AQ10" s="4"/>
    </row>
    <row r="11" spans="2:43" ht="13.5" customHeight="1">
      <c r="B11" s="1"/>
      <c r="C11" s="232" t="s">
        <v>0</v>
      </c>
      <c r="D11" s="233"/>
      <c r="E11" s="233"/>
      <c r="F11" s="233"/>
      <c r="G11" s="233"/>
      <c r="H11" s="233"/>
      <c r="I11" s="555" t="str">
        <f>部門</f>
        <v>小BFステージ</v>
      </c>
      <c r="J11" s="555"/>
      <c r="K11" s="555"/>
      <c r="L11" s="555"/>
      <c r="M11" s="555"/>
      <c r="N11" s="555"/>
      <c r="O11" s="555"/>
      <c r="P11" s="555"/>
      <c r="Q11" s="555"/>
      <c r="R11" s="555"/>
      <c r="S11" s="555"/>
      <c r="T11" s="555"/>
      <c r="U11" s="555"/>
      <c r="V11" s="555"/>
      <c r="W11" s="555"/>
      <c r="X11" s="556"/>
      <c r="Y11" s="232" t="s">
        <v>1</v>
      </c>
      <c r="Z11" s="233"/>
      <c r="AA11" s="233"/>
      <c r="AB11" s="233"/>
      <c r="AC11" s="233"/>
      <c r="AD11" s="233"/>
      <c r="AE11" s="559" t="str">
        <f>県名</f>
        <v>（選択してください）</v>
      </c>
      <c r="AF11" s="560"/>
      <c r="AG11" s="560"/>
      <c r="AH11" s="560"/>
      <c r="AI11" s="560"/>
      <c r="AJ11" s="560"/>
      <c r="AK11" s="244" t="s">
        <v>42</v>
      </c>
      <c r="AL11" s="244"/>
      <c r="AM11" s="244"/>
      <c r="AN11" s="245"/>
      <c r="AO11" s="1"/>
      <c r="AP11" s="3"/>
    </row>
    <row r="12" spans="2:43" ht="13.5" customHeight="1">
      <c r="B12" s="1"/>
      <c r="C12" s="234"/>
      <c r="D12" s="235"/>
      <c r="E12" s="235"/>
      <c r="F12" s="235"/>
      <c r="G12" s="235"/>
      <c r="H12" s="235"/>
      <c r="I12" s="557"/>
      <c r="J12" s="557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8"/>
      <c r="Y12" s="234"/>
      <c r="Z12" s="235"/>
      <c r="AA12" s="235"/>
      <c r="AB12" s="235"/>
      <c r="AC12" s="235"/>
      <c r="AD12" s="235"/>
      <c r="AE12" s="561"/>
      <c r="AF12" s="562"/>
      <c r="AG12" s="562"/>
      <c r="AH12" s="562"/>
      <c r="AI12" s="562"/>
      <c r="AJ12" s="562"/>
      <c r="AK12" s="246"/>
      <c r="AL12" s="246"/>
      <c r="AM12" s="246"/>
      <c r="AN12" s="247"/>
      <c r="AO12" s="1"/>
      <c r="AP12" s="3"/>
    </row>
    <row r="13" spans="2:43" ht="13.5" customHeight="1">
      <c r="B13" s="1"/>
      <c r="C13" s="277" t="s">
        <v>2</v>
      </c>
      <c r="D13" s="278"/>
      <c r="E13" s="278"/>
      <c r="F13" s="278"/>
      <c r="G13" s="278"/>
      <c r="H13" s="278"/>
      <c r="I13" s="15" t="s">
        <v>24</v>
      </c>
      <c r="J13" s="533">
        <f>団体名よみ</f>
        <v>0</v>
      </c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16" t="s">
        <v>25</v>
      </c>
      <c r="AJ13" s="279" t="s">
        <v>3</v>
      </c>
      <c r="AK13" s="280"/>
      <c r="AL13" s="280"/>
      <c r="AM13" s="280"/>
      <c r="AN13" s="281"/>
      <c r="AO13" s="1"/>
      <c r="AP13" s="3"/>
    </row>
    <row r="14" spans="2:43" ht="13.5" customHeight="1">
      <c r="B14" s="1"/>
      <c r="C14" s="119" t="s">
        <v>158</v>
      </c>
      <c r="D14" s="120"/>
      <c r="E14" s="120"/>
      <c r="F14" s="120"/>
      <c r="G14" s="120"/>
      <c r="H14" s="121"/>
      <c r="I14" s="534">
        <f>団体名</f>
        <v>0</v>
      </c>
      <c r="J14" s="535"/>
      <c r="K14" s="535"/>
      <c r="L14" s="535"/>
      <c r="M14" s="535"/>
      <c r="N14" s="535"/>
      <c r="O14" s="535"/>
      <c r="P14" s="535"/>
      <c r="Q14" s="535"/>
      <c r="R14" s="535"/>
      <c r="S14" s="535"/>
      <c r="T14" s="535"/>
      <c r="U14" s="535"/>
      <c r="V14" s="535"/>
      <c r="W14" s="535"/>
      <c r="X14" s="535"/>
      <c r="Y14" s="535"/>
      <c r="Z14" s="535"/>
      <c r="AA14" s="535"/>
      <c r="AB14" s="535"/>
      <c r="AC14" s="535"/>
      <c r="AD14" s="535"/>
      <c r="AE14" s="535"/>
      <c r="AF14" s="535"/>
      <c r="AG14" s="535"/>
      <c r="AH14" s="535"/>
      <c r="AI14" s="536"/>
      <c r="AJ14" s="540">
        <f>出演順</f>
        <v>0</v>
      </c>
      <c r="AK14" s="541"/>
      <c r="AL14" s="541"/>
      <c r="AM14" s="541"/>
      <c r="AN14" s="542"/>
      <c r="AO14" s="1"/>
      <c r="AP14" s="3"/>
    </row>
    <row r="15" spans="2:43" ht="13.5" customHeight="1">
      <c r="B15" s="1"/>
      <c r="C15" s="122"/>
      <c r="D15" s="123"/>
      <c r="E15" s="123"/>
      <c r="F15" s="123"/>
      <c r="G15" s="123"/>
      <c r="H15" s="124"/>
      <c r="I15" s="537"/>
      <c r="J15" s="538"/>
      <c r="K15" s="538"/>
      <c r="L15" s="538"/>
      <c r="M15" s="538"/>
      <c r="N15" s="538"/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8"/>
      <c r="AF15" s="538"/>
      <c r="AG15" s="538"/>
      <c r="AH15" s="538"/>
      <c r="AI15" s="539"/>
      <c r="AJ15" s="543"/>
      <c r="AK15" s="544"/>
      <c r="AL15" s="544"/>
      <c r="AM15" s="544"/>
      <c r="AN15" s="545"/>
      <c r="AO15" s="1"/>
      <c r="AP15" s="3"/>
    </row>
    <row r="16" spans="2:43" ht="13.5" customHeight="1">
      <c r="B16" s="1"/>
      <c r="C16" s="110" t="s">
        <v>2</v>
      </c>
      <c r="D16" s="111"/>
      <c r="E16" s="111"/>
      <c r="F16" s="111"/>
      <c r="G16" s="111"/>
      <c r="H16" s="112"/>
      <c r="I16" s="42" t="s">
        <v>39</v>
      </c>
      <c r="J16" s="532">
        <f>指揮者よみ</f>
        <v>0</v>
      </c>
      <c r="K16" s="532"/>
      <c r="L16" s="532"/>
      <c r="M16" s="532"/>
      <c r="N16" s="532"/>
      <c r="O16" s="532"/>
      <c r="P16" s="532"/>
      <c r="Q16" s="532"/>
      <c r="R16" s="532"/>
      <c r="S16" s="532"/>
      <c r="T16" s="532"/>
      <c r="U16" s="532"/>
      <c r="V16" s="43" t="s">
        <v>25</v>
      </c>
      <c r="W16" s="141" t="s">
        <v>71</v>
      </c>
      <c r="X16" s="111"/>
      <c r="Y16" s="111"/>
      <c r="Z16" s="112"/>
      <c r="AA16" s="138">
        <f>演奏者数</f>
        <v>0</v>
      </c>
      <c r="AB16" s="111"/>
      <c r="AC16" s="111"/>
      <c r="AD16" s="132" t="s">
        <v>17</v>
      </c>
      <c r="AE16" s="133"/>
      <c r="AF16" s="141" t="s">
        <v>131</v>
      </c>
      <c r="AG16" s="111"/>
      <c r="AH16" s="111"/>
      <c r="AI16" s="112"/>
      <c r="AJ16" s="138">
        <f>補助員</f>
        <v>0</v>
      </c>
      <c r="AK16" s="111"/>
      <c r="AL16" s="111"/>
      <c r="AM16" s="132" t="s">
        <v>17</v>
      </c>
      <c r="AN16" s="133"/>
      <c r="AO16" s="1"/>
      <c r="AP16" s="3"/>
      <c r="AQ16" s="109"/>
    </row>
    <row r="17" spans="2:43" ht="13.5" customHeight="1">
      <c r="B17" s="1"/>
      <c r="C17" s="119" t="s">
        <v>38</v>
      </c>
      <c r="D17" s="134"/>
      <c r="E17" s="134"/>
      <c r="F17" s="134"/>
      <c r="G17" s="134"/>
      <c r="H17" s="143"/>
      <c r="I17" s="477">
        <f>指揮者</f>
        <v>0</v>
      </c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5"/>
      <c r="W17" s="142"/>
      <c r="X17" s="134"/>
      <c r="Y17" s="134"/>
      <c r="Z17" s="143"/>
      <c r="AA17" s="139"/>
      <c r="AB17" s="134"/>
      <c r="AC17" s="134"/>
      <c r="AD17" s="134"/>
      <c r="AE17" s="135"/>
      <c r="AF17" s="142"/>
      <c r="AG17" s="134"/>
      <c r="AH17" s="134"/>
      <c r="AI17" s="143"/>
      <c r="AJ17" s="139"/>
      <c r="AK17" s="134"/>
      <c r="AL17" s="134"/>
      <c r="AM17" s="134"/>
      <c r="AN17" s="135"/>
      <c r="AO17" s="1"/>
      <c r="AP17" s="3"/>
      <c r="AQ17" s="109"/>
    </row>
    <row r="18" spans="2:43" ht="13.5" customHeight="1">
      <c r="B18" s="1"/>
      <c r="C18" s="144"/>
      <c r="D18" s="136"/>
      <c r="E18" s="136"/>
      <c r="F18" s="136"/>
      <c r="G18" s="136"/>
      <c r="H18" s="145"/>
      <c r="I18" s="140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7"/>
      <c r="W18" s="144"/>
      <c r="X18" s="136"/>
      <c r="Y18" s="136"/>
      <c r="Z18" s="145"/>
      <c r="AA18" s="140"/>
      <c r="AB18" s="136"/>
      <c r="AC18" s="136"/>
      <c r="AD18" s="136"/>
      <c r="AE18" s="137"/>
      <c r="AF18" s="144"/>
      <c r="AG18" s="136"/>
      <c r="AH18" s="136"/>
      <c r="AI18" s="145"/>
      <c r="AJ18" s="140"/>
      <c r="AK18" s="136"/>
      <c r="AL18" s="136"/>
      <c r="AM18" s="136"/>
      <c r="AN18" s="137"/>
      <c r="AO18" s="1"/>
      <c r="AP18" s="3"/>
      <c r="AQ18" s="109"/>
    </row>
    <row r="19" spans="2:43" ht="13.5" customHeight="1">
      <c r="B19" s="1"/>
      <c r="C19" s="110" t="s">
        <v>41</v>
      </c>
      <c r="D19" s="152"/>
      <c r="E19" s="152"/>
      <c r="F19" s="152"/>
      <c r="G19" s="152"/>
      <c r="H19" s="153"/>
      <c r="I19" s="530" t="str">
        <f>課題曲</f>
        <v>（選択してください）</v>
      </c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E19" s="531"/>
      <c r="AF19" s="259" t="s">
        <v>52</v>
      </c>
      <c r="AG19" s="260"/>
      <c r="AH19" s="260"/>
      <c r="AI19" s="261"/>
      <c r="AJ19" s="530" t="str">
        <f>ピアノ使用</f>
        <v>（選択してください）</v>
      </c>
      <c r="AK19" s="509"/>
      <c r="AL19" s="509"/>
      <c r="AM19" s="509"/>
      <c r="AN19" s="531"/>
      <c r="AO19" s="1"/>
      <c r="AP19" s="3"/>
      <c r="AQ19" s="109"/>
    </row>
    <row r="20" spans="2:43" ht="13.5" customHeight="1">
      <c r="B20" s="1"/>
      <c r="C20" s="122"/>
      <c r="D20" s="123"/>
      <c r="E20" s="123"/>
      <c r="F20" s="123"/>
      <c r="G20" s="123"/>
      <c r="H20" s="124"/>
      <c r="I20" s="510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2"/>
      <c r="AF20" s="262"/>
      <c r="AG20" s="263"/>
      <c r="AH20" s="263"/>
      <c r="AI20" s="264"/>
      <c r="AJ20" s="510"/>
      <c r="AK20" s="511"/>
      <c r="AL20" s="511"/>
      <c r="AM20" s="511"/>
      <c r="AN20" s="512"/>
      <c r="AO20" s="1"/>
      <c r="AP20" s="3"/>
      <c r="AQ20" s="109"/>
    </row>
    <row r="21" spans="2:43" ht="13.5" customHeight="1">
      <c r="B21" s="1"/>
      <c r="C21" s="265" t="s">
        <v>40</v>
      </c>
      <c r="D21" s="266"/>
      <c r="E21" s="271" t="s">
        <v>4</v>
      </c>
      <c r="F21" s="152"/>
      <c r="G21" s="152"/>
      <c r="H21" s="153"/>
      <c r="I21" s="42" t="s">
        <v>2</v>
      </c>
      <c r="J21" s="43"/>
      <c r="K21" s="43"/>
      <c r="L21" s="71"/>
      <c r="M21" s="70" t="s">
        <v>57</v>
      </c>
      <c r="N21" s="509">
        <f>自由曲ふりがな</f>
        <v>0</v>
      </c>
      <c r="O21" s="509"/>
      <c r="P21" s="509"/>
      <c r="Q21" s="509"/>
      <c r="R21" s="509"/>
      <c r="S21" s="509"/>
      <c r="T21" s="509"/>
      <c r="U21" s="509"/>
      <c r="V21" s="509"/>
      <c r="W21" s="509"/>
      <c r="X21" s="509"/>
      <c r="Y21" s="509"/>
      <c r="Z21" s="509"/>
      <c r="AA21" s="509"/>
      <c r="AB21" s="509"/>
      <c r="AC21" s="509"/>
      <c r="AD21" s="509"/>
      <c r="AE21" s="509"/>
      <c r="AF21" s="509"/>
      <c r="AG21" s="509"/>
      <c r="AH21" s="509"/>
      <c r="AI21" s="509"/>
      <c r="AJ21" s="509"/>
      <c r="AK21" s="509"/>
      <c r="AL21" s="509"/>
      <c r="AM21" s="509"/>
      <c r="AN21" s="82" t="s">
        <v>58</v>
      </c>
      <c r="AO21" s="1"/>
      <c r="AP21" s="3"/>
    </row>
    <row r="22" spans="2:43" ht="13.5" customHeight="1">
      <c r="B22" s="1"/>
      <c r="C22" s="267"/>
      <c r="D22" s="268"/>
      <c r="E22" s="272"/>
      <c r="F22" s="120"/>
      <c r="G22" s="120"/>
      <c r="H22" s="121"/>
      <c r="I22" s="303" t="s">
        <v>56</v>
      </c>
      <c r="J22" s="304"/>
      <c r="K22" s="304"/>
      <c r="L22" s="305"/>
      <c r="M22" s="510">
        <f>自由曲邦文</f>
        <v>0</v>
      </c>
      <c r="N22" s="511"/>
      <c r="O22" s="511"/>
      <c r="P22" s="511"/>
      <c r="Q22" s="511"/>
      <c r="R22" s="511"/>
      <c r="S22" s="511"/>
      <c r="T22" s="511"/>
      <c r="U22" s="511"/>
      <c r="V22" s="511"/>
      <c r="W22" s="511"/>
      <c r="X22" s="511"/>
      <c r="Y22" s="511"/>
      <c r="Z22" s="511"/>
      <c r="AA22" s="511"/>
      <c r="AB22" s="511"/>
      <c r="AC22" s="511"/>
      <c r="AD22" s="511"/>
      <c r="AE22" s="511"/>
      <c r="AF22" s="511"/>
      <c r="AG22" s="511"/>
      <c r="AH22" s="511"/>
      <c r="AI22" s="511"/>
      <c r="AJ22" s="511"/>
      <c r="AK22" s="511"/>
      <c r="AL22" s="511"/>
      <c r="AM22" s="511"/>
      <c r="AN22" s="512"/>
      <c r="AO22" s="1"/>
      <c r="AP22" s="3"/>
    </row>
    <row r="23" spans="2:43" ht="13.5" customHeight="1">
      <c r="B23" s="1"/>
      <c r="C23" s="267"/>
      <c r="D23" s="268"/>
      <c r="E23" s="272"/>
      <c r="F23" s="120"/>
      <c r="G23" s="120"/>
      <c r="H23" s="121"/>
      <c r="I23" s="306"/>
      <c r="J23" s="307"/>
      <c r="K23" s="307"/>
      <c r="L23" s="308"/>
      <c r="M23" s="513"/>
      <c r="N23" s="514"/>
      <c r="O23" s="514"/>
      <c r="P23" s="514"/>
      <c r="Q23" s="514"/>
      <c r="R23" s="514"/>
      <c r="S23" s="514"/>
      <c r="T23" s="514"/>
      <c r="U23" s="514"/>
      <c r="V23" s="514"/>
      <c r="W23" s="514"/>
      <c r="X23" s="514"/>
      <c r="Y23" s="514"/>
      <c r="Z23" s="514"/>
      <c r="AA23" s="514"/>
      <c r="AB23" s="514"/>
      <c r="AC23" s="514"/>
      <c r="AD23" s="514"/>
      <c r="AE23" s="514"/>
      <c r="AF23" s="514"/>
      <c r="AG23" s="514"/>
      <c r="AH23" s="514"/>
      <c r="AI23" s="514"/>
      <c r="AJ23" s="514"/>
      <c r="AK23" s="514"/>
      <c r="AL23" s="514"/>
      <c r="AM23" s="514"/>
      <c r="AN23" s="515"/>
      <c r="AO23" s="1"/>
      <c r="AP23" s="3"/>
    </row>
    <row r="24" spans="2:43" ht="13.5" customHeight="1">
      <c r="B24" s="1"/>
      <c r="C24" s="267"/>
      <c r="D24" s="268"/>
      <c r="E24" s="272"/>
      <c r="F24" s="120"/>
      <c r="G24" s="120"/>
      <c r="H24" s="121"/>
      <c r="I24" s="285" t="s">
        <v>5</v>
      </c>
      <c r="J24" s="286"/>
      <c r="K24" s="286"/>
      <c r="L24" s="287"/>
      <c r="M24" s="516">
        <f>自由曲スペル</f>
        <v>0</v>
      </c>
      <c r="N24" s="517"/>
      <c r="O24" s="517"/>
      <c r="P24" s="517"/>
      <c r="Q24" s="517"/>
      <c r="R24" s="517"/>
      <c r="S24" s="517"/>
      <c r="T24" s="517"/>
      <c r="U24" s="517"/>
      <c r="V24" s="517"/>
      <c r="W24" s="517"/>
      <c r="X24" s="517"/>
      <c r="Y24" s="517"/>
      <c r="Z24" s="517"/>
      <c r="AA24" s="517"/>
      <c r="AB24" s="517"/>
      <c r="AC24" s="517"/>
      <c r="AD24" s="517"/>
      <c r="AE24" s="517"/>
      <c r="AF24" s="517"/>
      <c r="AG24" s="517"/>
      <c r="AH24" s="517"/>
      <c r="AI24" s="517"/>
      <c r="AJ24" s="517"/>
      <c r="AK24" s="517"/>
      <c r="AL24" s="517"/>
      <c r="AM24" s="517"/>
      <c r="AN24" s="518"/>
      <c r="AO24" s="1"/>
      <c r="AP24" s="3"/>
    </row>
    <row r="25" spans="2:43" ht="13.5" customHeight="1">
      <c r="B25" s="1"/>
      <c r="C25" s="267"/>
      <c r="D25" s="268"/>
      <c r="E25" s="273"/>
      <c r="F25" s="274"/>
      <c r="G25" s="274"/>
      <c r="H25" s="275"/>
      <c r="I25" s="288"/>
      <c r="J25" s="289"/>
      <c r="K25" s="289"/>
      <c r="L25" s="290"/>
      <c r="M25" s="513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4"/>
      <c r="Z25" s="514"/>
      <c r="AA25" s="514"/>
      <c r="AB25" s="514"/>
      <c r="AC25" s="514"/>
      <c r="AD25" s="514"/>
      <c r="AE25" s="514"/>
      <c r="AF25" s="514"/>
      <c r="AG25" s="514"/>
      <c r="AH25" s="514"/>
      <c r="AI25" s="514"/>
      <c r="AJ25" s="514"/>
      <c r="AK25" s="514"/>
      <c r="AL25" s="514"/>
      <c r="AM25" s="514"/>
      <c r="AN25" s="515"/>
      <c r="AO25" s="1"/>
      <c r="AP25" s="3"/>
    </row>
    <row r="26" spans="2:43" ht="13.5" customHeight="1">
      <c r="B26" s="1"/>
      <c r="C26" s="267"/>
      <c r="D26" s="268"/>
      <c r="E26" s="154" t="s">
        <v>2</v>
      </c>
      <c r="F26" s="155"/>
      <c r="G26" s="155"/>
      <c r="H26" s="156"/>
      <c r="I26" s="295" t="s">
        <v>7</v>
      </c>
      <c r="J26" s="17" t="s">
        <v>24</v>
      </c>
      <c r="K26" s="286">
        <f>作曲者よみ</f>
        <v>0</v>
      </c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18" t="s">
        <v>25</v>
      </c>
      <c r="W26" s="300" t="s">
        <v>5</v>
      </c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2"/>
      <c r="AO26" s="1"/>
      <c r="AP26" s="3"/>
    </row>
    <row r="27" spans="2:43" ht="13.5" customHeight="1">
      <c r="B27" s="1"/>
      <c r="C27" s="267"/>
      <c r="D27" s="268"/>
      <c r="E27" s="309" t="s">
        <v>8</v>
      </c>
      <c r="F27" s="310"/>
      <c r="G27" s="310"/>
      <c r="H27" s="311"/>
      <c r="I27" s="296"/>
      <c r="J27" s="510">
        <f>作曲者邦文</f>
        <v>0</v>
      </c>
      <c r="K27" s="511"/>
      <c r="L27" s="511"/>
      <c r="M27" s="511"/>
      <c r="N27" s="511"/>
      <c r="O27" s="511"/>
      <c r="P27" s="511"/>
      <c r="Q27" s="511"/>
      <c r="R27" s="511"/>
      <c r="S27" s="511"/>
      <c r="T27" s="511"/>
      <c r="U27" s="511"/>
      <c r="V27" s="528"/>
      <c r="W27" s="510">
        <f>作曲者スペル</f>
        <v>0</v>
      </c>
      <c r="X27" s="511"/>
      <c r="Y27" s="511"/>
      <c r="Z27" s="511"/>
      <c r="AA27" s="511"/>
      <c r="AB27" s="511"/>
      <c r="AC27" s="511"/>
      <c r="AD27" s="511"/>
      <c r="AE27" s="511"/>
      <c r="AF27" s="511"/>
      <c r="AG27" s="511"/>
      <c r="AH27" s="511"/>
      <c r="AI27" s="511"/>
      <c r="AJ27" s="511"/>
      <c r="AK27" s="511"/>
      <c r="AL27" s="511"/>
      <c r="AM27" s="511"/>
      <c r="AN27" s="512"/>
      <c r="AO27" s="1"/>
      <c r="AP27" s="3"/>
    </row>
    <row r="28" spans="2:43" ht="13.5" customHeight="1">
      <c r="B28" s="1"/>
      <c r="C28" s="267"/>
      <c r="D28" s="268"/>
      <c r="E28" s="312"/>
      <c r="F28" s="313"/>
      <c r="G28" s="313"/>
      <c r="H28" s="314"/>
      <c r="I28" s="297"/>
      <c r="J28" s="513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V28" s="529"/>
      <c r="W28" s="513"/>
      <c r="X28" s="514"/>
      <c r="Y28" s="514"/>
      <c r="Z28" s="514"/>
      <c r="AA28" s="514"/>
      <c r="AB28" s="514"/>
      <c r="AC28" s="514"/>
      <c r="AD28" s="514"/>
      <c r="AE28" s="514"/>
      <c r="AF28" s="514"/>
      <c r="AG28" s="514"/>
      <c r="AH28" s="514"/>
      <c r="AI28" s="514"/>
      <c r="AJ28" s="514"/>
      <c r="AK28" s="514"/>
      <c r="AL28" s="514"/>
      <c r="AM28" s="514"/>
      <c r="AN28" s="515"/>
      <c r="AO28" s="1"/>
      <c r="AP28" s="3"/>
    </row>
    <row r="29" spans="2:43" ht="13.5" customHeight="1">
      <c r="B29" s="1"/>
      <c r="C29" s="267"/>
      <c r="D29" s="268"/>
      <c r="E29" s="154" t="s">
        <v>2</v>
      </c>
      <c r="F29" s="155"/>
      <c r="G29" s="155"/>
      <c r="H29" s="156"/>
      <c r="I29" s="295" t="s">
        <v>7</v>
      </c>
      <c r="J29" s="17" t="s">
        <v>24</v>
      </c>
      <c r="K29" s="286">
        <f>編曲者よみ</f>
        <v>0</v>
      </c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18" t="s">
        <v>25</v>
      </c>
      <c r="W29" s="300" t="s">
        <v>5</v>
      </c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2"/>
      <c r="AO29" s="1"/>
      <c r="AP29" s="3"/>
    </row>
    <row r="30" spans="2:43" ht="13.5" customHeight="1">
      <c r="B30" s="1"/>
      <c r="C30" s="267"/>
      <c r="D30" s="268"/>
      <c r="E30" s="309" t="s">
        <v>9</v>
      </c>
      <c r="F30" s="310"/>
      <c r="G30" s="310"/>
      <c r="H30" s="311"/>
      <c r="I30" s="296"/>
      <c r="J30" s="510">
        <f>編曲者</f>
        <v>0</v>
      </c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28"/>
      <c r="W30" s="510">
        <f>編曲者スペル</f>
        <v>0</v>
      </c>
      <c r="X30" s="511"/>
      <c r="Y30" s="511"/>
      <c r="Z30" s="511"/>
      <c r="AA30" s="511"/>
      <c r="AB30" s="511"/>
      <c r="AC30" s="511"/>
      <c r="AD30" s="511"/>
      <c r="AE30" s="511"/>
      <c r="AF30" s="511"/>
      <c r="AG30" s="511"/>
      <c r="AH30" s="511"/>
      <c r="AI30" s="511"/>
      <c r="AJ30" s="511"/>
      <c r="AK30" s="511"/>
      <c r="AL30" s="511"/>
      <c r="AM30" s="511"/>
      <c r="AN30" s="512"/>
      <c r="AO30" s="1"/>
      <c r="AP30" s="3"/>
    </row>
    <row r="31" spans="2:43" ht="13.5" customHeight="1">
      <c r="B31" s="1"/>
      <c r="C31" s="267"/>
      <c r="D31" s="268"/>
      <c r="E31" s="312"/>
      <c r="F31" s="313"/>
      <c r="G31" s="313"/>
      <c r="H31" s="314"/>
      <c r="I31" s="297"/>
      <c r="J31" s="513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29"/>
      <c r="W31" s="513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  <c r="AN31" s="515"/>
      <c r="AO31" s="1"/>
      <c r="AP31" s="3"/>
    </row>
    <row r="32" spans="2:43" ht="13.5" customHeight="1">
      <c r="B32" s="1"/>
      <c r="C32" s="267"/>
      <c r="D32" s="268"/>
      <c r="E32" s="248" t="s">
        <v>10</v>
      </c>
      <c r="F32" s="249"/>
      <c r="G32" s="249"/>
      <c r="H32" s="250"/>
      <c r="I32" s="485" t="str">
        <f>使用楽譜出版社</f>
        <v>（選択してください）</v>
      </c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7"/>
      <c r="W32" s="491" t="b">
        <f>IF(I32="その他","その他の出版社")</f>
        <v>0</v>
      </c>
      <c r="X32" s="492"/>
      <c r="Y32" s="492"/>
      <c r="Z32" s="492"/>
      <c r="AA32" s="493"/>
      <c r="AB32" s="497">
        <f>その他の出版社</f>
        <v>0</v>
      </c>
      <c r="AC32" s="497"/>
      <c r="AD32" s="497"/>
      <c r="AE32" s="497"/>
      <c r="AF32" s="497"/>
      <c r="AG32" s="497"/>
      <c r="AH32" s="497"/>
      <c r="AI32" s="497"/>
      <c r="AJ32" s="497"/>
      <c r="AK32" s="497"/>
      <c r="AL32" s="497"/>
      <c r="AM32" s="497"/>
      <c r="AN32" s="498"/>
      <c r="AO32" s="1"/>
      <c r="AP32" s="3"/>
    </row>
    <row r="33" spans="2:42" ht="13.5" customHeight="1">
      <c r="B33" s="1"/>
      <c r="C33" s="269"/>
      <c r="D33" s="270"/>
      <c r="E33" s="251"/>
      <c r="F33" s="252"/>
      <c r="G33" s="252"/>
      <c r="H33" s="253"/>
      <c r="I33" s="488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90"/>
      <c r="W33" s="494"/>
      <c r="X33" s="495"/>
      <c r="Y33" s="495"/>
      <c r="Z33" s="495"/>
      <c r="AA33" s="496"/>
      <c r="AB33" s="499"/>
      <c r="AC33" s="499"/>
      <c r="AD33" s="499"/>
      <c r="AE33" s="499"/>
      <c r="AF33" s="499"/>
      <c r="AG33" s="499"/>
      <c r="AH33" s="499"/>
      <c r="AI33" s="499"/>
      <c r="AJ33" s="499"/>
      <c r="AK33" s="499"/>
      <c r="AL33" s="499"/>
      <c r="AM33" s="499"/>
      <c r="AN33" s="500"/>
      <c r="AO33" s="1"/>
      <c r="AP33" s="3"/>
    </row>
    <row r="34" spans="2:42" ht="13.5" customHeight="1">
      <c r="B34" s="19"/>
      <c r="C34" s="160" t="s">
        <v>11</v>
      </c>
      <c r="D34" s="161"/>
      <c r="E34" s="501" t="str">
        <f>著作権</f>
        <v>（選択してください）</v>
      </c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  <c r="AA34" s="502"/>
      <c r="AB34" s="502"/>
      <c r="AC34" s="502"/>
      <c r="AD34" s="502"/>
      <c r="AE34" s="502"/>
      <c r="AF34" s="502"/>
      <c r="AG34" s="502"/>
      <c r="AH34" s="502"/>
      <c r="AI34" s="502"/>
      <c r="AJ34" s="502"/>
      <c r="AK34" s="502"/>
      <c r="AL34" s="502"/>
      <c r="AM34" s="502"/>
      <c r="AN34" s="503"/>
      <c r="AO34" s="19"/>
      <c r="AP34" s="3"/>
    </row>
    <row r="35" spans="2:42" ht="13.5" customHeight="1">
      <c r="B35" s="19"/>
      <c r="C35" s="162"/>
      <c r="D35" s="163"/>
      <c r="E35" s="504"/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P35" s="505"/>
      <c r="Q35" s="505"/>
      <c r="R35" s="505"/>
      <c r="S35" s="505"/>
      <c r="T35" s="505"/>
      <c r="U35" s="505"/>
      <c r="V35" s="505"/>
      <c r="W35" s="505"/>
      <c r="X35" s="505"/>
      <c r="Y35" s="505"/>
      <c r="Z35" s="505"/>
      <c r="AA35" s="505"/>
      <c r="AB35" s="505"/>
      <c r="AC35" s="505"/>
      <c r="AD35" s="505"/>
      <c r="AE35" s="505"/>
      <c r="AF35" s="505"/>
      <c r="AG35" s="505"/>
      <c r="AH35" s="505"/>
      <c r="AI35" s="505"/>
      <c r="AJ35" s="505"/>
      <c r="AK35" s="505"/>
      <c r="AL35" s="505"/>
      <c r="AM35" s="505"/>
      <c r="AN35" s="506"/>
      <c r="AO35" s="19"/>
      <c r="AP35" s="3"/>
    </row>
    <row r="36" spans="2:42" ht="13.5" customHeight="1">
      <c r="B36" s="19"/>
      <c r="C36" s="162"/>
      <c r="D36" s="163"/>
      <c r="E36" s="343" t="str">
        <f>IF(LEFT(E34)="イ","許諾先",IF(LEFT(E34)="ウ","許諾先",""))</f>
        <v/>
      </c>
      <c r="F36" s="344"/>
      <c r="G36" s="344"/>
      <c r="H36" s="507">
        <f>許諾先</f>
        <v>0</v>
      </c>
      <c r="I36" s="507"/>
      <c r="J36" s="507"/>
      <c r="K36" s="507"/>
      <c r="L36" s="507"/>
      <c r="M36" s="507"/>
      <c r="N36" s="507"/>
      <c r="O36" s="507"/>
      <c r="P36" s="507"/>
      <c r="Q36" s="507"/>
      <c r="R36" s="507"/>
      <c r="S36" s="507"/>
      <c r="T36" s="220" t="s">
        <v>80</v>
      </c>
      <c r="U36" s="221"/>
      <c r="V36" s="222"/>
      <c r="W36" s="519" t="str">
        <f>録音録画</f>
        <v>（選択してください）</v>
      </c>
      <c r="X36" s="520"/>
      <c r="Y36" s="520"/>
      <c r="Z36" s="520"/>
      <c r="AA36" s="520"/>
      <c r="AB36" s="520"/>
      <c r="AC36" s="520"/>
      <c r="AD36" s="520"/>
      <c r="AE36" s="520"/>
      <c r="AF36" s="521"/>
      <c r="AG36" s="166" t="s">
        <v>53</v>
      </c>
      <c r="AH36" s="167"/>
      <c r="AI36" s="167"/>
      <c r="AJ36" s="524" t="str">
        <f>上位大会</f>
        <v>（選択してください）</v>
      </c>
      <c r="AK36" s="524"/>
      <c r="AL36" s="524"/>
      <c r="AM36" s="524"/>
      <c r="AN36" s="525"/>
      <c r="AO36" s="19"/>
      <c r="AP36" s="20"/>
    </row>
    <row r="37" spans="2:42" ht="13.5" customHeight="1">
      <c r="B37" s="19"/>
      <c r="C37" s="164"/>
      <c r="D37" s="165"/>
      <c r="E37" s="345"/>
      <c r="F37" s="346"/>
      <c r="G37" s="346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223"/>
      <c r="U37" s="224"/>
      <c r="V37" s="225"/>
      <c r="W37" s="522"/>
      <c r="X37" s="508"/>
      <c r="Y37" s="508"/>
      <c r="Z37" s="508"/>
      <c r="AA37" s="508"/>
      <c r="AB37" s="508"/>
      <c r="AC37" s="508"/>
      <c r="AD37" s="508"/>
      <c r="AE37" s="508"/>
      <c r="AF37" s="523"/>
      <c r="AG37" s="168"/>
      <c r="AH37" s="169"/>
      <c r="AI37" s="169"/>
      <c r="AJ37" s="526"/>
      <c r="AK37" s="526"/>
      <c r="AL37" s="526"/>
      <c r="AM37" s="526"/>
      <c r="AN37" s="527"/>
      <c r="AO37" s="19"/>
      <c r="AP37" s="20"/>
    </row>
    <row r="38" spans="2:42" s="7" customFormat="1" ht="13.5" customHeight="1">
      <c r="B38" s="1"/>
      <c r="C38" s="337" t="s">
        <v>12</v>
      </c>
      <c r="D38" s="338"/>
      <c r="E38" s="464" t="str">
        <f>交通手段</f>
        <v>（選択してください）</v>
      </c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379" t="str">
        <f>IF(E38="観光バス・貸切バス","バスの台数","")</f>
        <v/>
      </c>
      <c r="X38" s="380"/>
      <c r="Y38" s="380"/>
      <c r="Z38" s="380"/>
      <c r="AA38" s="380"/>
      <c r="AB38" s="383"/>
      <c r="AC38" s="465">
        <f>バス台数</f>
        <v>1</v>
      </c>
      <c r="AD38" s="465"/>
      <c r="AE38" s="465"/>
      <c r="AF38" s="465"/>
      <c r="AG38" s="465"/>
      <c r="AH38" s="465"/>
      <c r="AI38" s="468"/>
      <c r="AJ38" s="379" t="str">
        <f>IF(E38="観光バス・貸切バス","台","")</f>
        <v/>
      </c>
      <c r="AK38" s="380"/>
      <c r="AL38" s="380"/>
      <c r="AM38" s="380"/>
      <c r="AN38" s="381"/>
      <c r="AO38" s="1"/>
      <c r="AP38" s="20"/>
    </row>
    <row r="39" spans="2:42" s="7" customFormat="1" ht="13.5" customHeight="1">
      <c r="B39" s="1"/>
      <c r="C39" s="176"/>
      <c r="D39" s="177"/>
      <c r="E39" s="466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365"/>
      <c r="X39" s="366"/>
      <c r="Y39" s="366"/>
      <c r="Z39" s="366"/>
      <c r="AA39" s="366"/>
      <c r="AB39" s="367"/>
      <c r="AC39" s="467"/>
      <c r="AD39" s="467"/>
      <c r="AE39" s="467"/>
      <c r="AF39" s="467"/>
      <c r="AG39" s="467"/>
      <c r="AH39" s="467"/>
      <c r="AI39" s="469"/>
      <c r="AJ39" s="365"/>
      <c r="AK39" s="366"/>
      <c r="AL39" s="366"/>
      <c r="AM39" s="366"/>
      <c r="AN39" s="382"/>
      <c r="AO39" s="1"/>
      <c r="AP39" s="20"/>
    </row>
    <row r="40" spans="2:42" s="7" customFormat="1" ht="13.5" customHeight="1">
      <c r="B40" s="1"/>
      <c r="C40" s="176"/>
      <c r="D40" s="177"/>
      <c r="E40" s="470" t="s">
        <v>127</v>
      </c>
      <c r="F40" s="471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362" t="str">
        <f>IF(E38="その他","その他の交通
手段を入力→","")</f>
        <v/>
      </c>
      <c r="X40" s="363"/>
      <c r="Y40" s="363"/>
      <c r="Z40" s="363"/>
      <c r="AA40" s="363"/>
      <c r="AB40" s="364"/>
      <c r="AC40" s="474">
        <f>交通手段②</f>
        <v>0</v>
      </c>
      <c r="AD40" s="474"/>
      <c r="AE40" s="474"/>
      <c r="AF40" s="474"/>
      <c r="AG40" s="474"/>
      <c r="AH40" s="474"/>
      <c r="AI40" s="474"/>
      <c r="AJ40" s="474"/>
      <c r="AK40" s="474"/>
      <c r="AL40" s="474"/>
      <c r="AM40" s="474"/>
      <c r="AN40" s="475"/>
      <c r="AO40" s="1"/>
      <c r="AP40" s="3"/>
    </row>
    <row r="41" spans="2:42" s="7" customFormat="1" ht="13.5" customHeight="1">
      <c r="B41" s="1"/>
      <c r="C41" s="339"/>
      <c r="D41" s="340"/>
      <c r="E41" s="472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365"/>
      <c r="X41" s="366"/>
      <c r="Y41" s="366"/>
      <c r="Z41" s="366"/>
      <c r="AA41" s="366"/>
      <c r="AB41" s="367"/>
      <c r="AC41" s="467"/>
      <c r="AD41" s="467"/>
      <c r="AE41" s="467"/>
      <c r="AF41" s="467"/>
      <c r="AG41" s="467"/>
      <c r="AH41" s="467"/>
      <c r="AI41" s="467"/>
      <c r="AJ41" s="467"/>
      <c r="AK41" s="467"/>
      <c r="AL41" s="467"/>
      <c r="AM41" s="467"/>
      <c r="AN41" s="476"/>
      <c r="AO41" s="1"/>
      <c r="AP41" s="3"/>
    </row>
    <row r="42" spans="2:42" ht="13.5" customHeight="1">
      <c r="B42" s="1"/>
      <c r="C42" s="174" t="s">
        <v>54</v>
      </c>
      <c r="D42" s="175"/>
      <c r="E42" s="477" t="str">
        <f>楽器輸送</f>
        <v>（選択してください）</v>
      </c>
      <c r="F42" s="478"/>
      <c r="G42" s="478"/>
      <c r="H42" s="478"/>
      <c r="I42" s="478"/>
      <c r="J42" s="478"/>
      <c r="K42" s="478"/>
      <c r="L42" s="478"/>
      <c r="M42" s="478"/>
      <c r="N42" s="478"/>
      <c r="O42" s="478"/>
      <c r="P42" s="478"/>
      <c r="Q42" s="478"/>
      <c r="R42" s="478"/>
      <c r="S42" s="478"/>
      <c r="T42" s="478"/>
      <c r="U42" s="478"/>
      <c r="V42" s="478"/>
      <c r="W42" s="195" t="str">
        <f>IF(楽器輸送="トラック","右欄に詳細を入力","")</f>
        <v/>
      </c>
      <c r="X42" s="196"/>
      <c r="Y42" s="196"/>
      <c r="Z42" s="196"/>
      <c r="AA42" s="196"/>
      <c r="AB42" s="197"/>
      <c r="AC42" s="479">
        <f>トラックサイズ</f>
        <v>0</v>
      </c>
      <c r="AD42" s="479"/>
      <c r="AE42" s="479"/>
      <c r="AF42" s="183" t="str">
        <f>IF(楽器輸送="トラック","t 車","")</f>
        <v/>
      </c>
      <c r="AG42" s="183"/>
      <c r="AH42" s="183"/>
      <c r="AI42" s="479">
        <f>トラック台数</f>
        <v>0</v>
      </c>
      <c r="AJ42" s="479"/>
      <c r="AK42" s="479"/>
      <c r="AL42" s="370" t="str">
        <f>IF(楽器輸送="トラック","台","")</f>
        <v/>
      </c>
      <c r="AM42" s="370"/>
      <c r="AN42" s="371"/>
      <c r="AO42" s="1"/>
      <c r="AP42" s="3"/>
    </row>
    <row r="43" spans="2:42" ht="13.5" customHeight="1">
      <c r="B43" s="1"/>
      <c r="C43" s="176"/>
      <c r="D43" s="177"/>
      <c r="E43" s="466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198"/>
      <c r="X43" s="199"/>
      <c r="Y43" s="199"/>
      <c r="Z43" s="199"/>
      <c r="AA43" s="199"/>
      <c r="AB43" s="200"/>
      <c r="AC43" s="480"/>
      <c r="AD43" s="480"/>
      <c r="AE43" s="480"/>
      <c r="AF43" s="184"/>
      <c r="AG43" s="184"/>
      <c r="AH43" s="184"/>
      <c r="AI43" s="480"/>
      <c r="AJ43" s="480"/>
      <c r="AK43" s="480"/>
      <c r="AL43" s="372"/>
      <c r="AM43" s="372"/>
      <c r="AN43" s="373"/>
      <c r="AO43" s="1"/>
      <c r="AP43" s="3"/>
    </row>
    <row r="44" spans="2:42" ht="13.5" customHeight="1">
      <c r="B44" s="1"/>
      <c r="C44" s="176"/>
      <c r="D44" s="177"/>
      <c r="E44" s="470" t="s">
        <v>130</v>
      </c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81"/>
      <c r="W44" s="351" t="str">
        <f>IF(E42="その他","その他の輸送手段","")</f>
        <v/>
      </c>
      <c r="X44" s="352"/>
      <c r="Y44" s="352"/>
      <c r="Z44" s="352"/>
      <c r="AA44" s="352"/>
      <c r="AB44" s="353"/>
      <c r="AC44" s="460">
        <f>楽器輸送②</f>
        <v>0</v>
      </c>
      <c r="AD44" s="460"/>
      <c r="AE44" s="460"/>
      <c r="AF44" s="460"/>
      <c r="AG44" s="460"/>
      <c r="AH44" s="460"/>
      <c r="AI44" s="460"/>
      <c r="AJ44" s="460"/>
      <c r="AK44" s="460"/>
      <c r="AL44" s="460"/>
      <c r="AM44" s="460"/>
      <c r="AN44" s="461"/>
      <c r="AO44" s="1"/>
      <c r="AP44" s="3"/>
    </row>
    <row r="45" spans="2:42" ht="13.5" customHeight="1">
      <c r="B45" s="1"/>
      <c r="C45" s="178"/>
      <c r="D45" s="179"/>
      <c r="E45" s="482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4"/>
      <c r="W45" s="354"/>
      <c r="X45" s="355"/>
      <c r="Y45" s="355"/>
      <c r="Z45" s="355"/>
      <c r="AA45" s="355"/>
      <c r="AB45" s="356"/>
      <c r="AC45" s="462"/>
      <c r="AD45" s="462"/>
      <c r="AE45" s="462"/>
      <c r="AF45" s="462"/>
      <c r="AG45" s="462"/>
      <c r="AH45" s="462"/>
      <c r="AI45" s="462"/>
      <c r="AJ45" s="462"/>
      <c r="AK45" s="462"/>
      <c r="AL45" s="462"/>
      <c r="AM45" s="462"/>
      <c r="AN45" s="463"/>
      <c r="AO45" s="1"/>
      <c r="AP45" s="3"/>
    </row>
    <row r="46" spans="2:42" ht="13.5" customHeight="1">
      <c r="B46" s="1"/>
      <c r="C46" s="110" t="s">
        <v>160</v>
      </c>
      <c r="D46" s="152"/>
      <c r="E46" s="152"/>
      <c r="F46" s="152"/>
      <c r="G46" s="152"/>
      <c r="H46" s="153"/>
      <c r="I46" s="21" t="s">
        <v>28</v>
      </c>
      <c r="J46" s="376"/>
      <c r="K46" s="376"/>
      <c r="L46" s="376"/>
      <c r="M46" s="22" t="s">
        <v>29</v>
      </c>
      <c r="N46" s="376"/>
      <c r="O46" s="376"/>
      <c r="P46" s="376"/>
      <c r="Q46" s="376"/>
      <c r="R46" s="374"/>
      <c r="S46" s="374"/>
      <c r="T46" s="374"/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  <c r="AH46" s="374"/>
      <c r="AI46" s="374"/>
      <c r="AJ46" s="374"/>
      <c r="AK46" s="374"/>
      <c r="AL46" s="374"/>
      <c r="AM46" s="374"/>
      <c r="AN46" s="375"/>
      <c r="AO46" s="1"/>
      <c r="AP46" s="3"/>
    </row>
    <row r="47" spans="2:42" ht="13.5" customHeight="1">
      <c r="B47" s="1"/>
      <c r="C47" s="119"/>
      <c r="D47" s="120"/>
      <c r="E47" s="120"/>
      <c r="F47" s="120"/>
      <c r="G47" s="120"/>
      <c r="H47" s="121"/>
      <c r="I47" s="388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  <c r="X47" s="389"/>
      <c r="Y47" s="389"/>
      <c r="Z47" s="389"/>
      <c r="AA47" s="389"/>
      <c r="AB47" s="389"/>
      <c r="AC47" s="389"/>
      <c r="AD47" s="389"/>
      <c r="AE47" s="389"/>
      <c r="AF47" s="389"/>
      <c r="AG47" s="389"/>
      <c r="AH47" s="389"/>
      <c r="AI47" s="389"/>
      <c r="AJ47" s="389"/>
      <c r="AK47" s="389"/>
      <c r="AL47" s="389"/>
      <c r="AM47" s="389"/>
      <c r="AN47" s="390"/>
      <c r="AO47" s="1"/>
      <c r="AP47" s="3"/>
    </row>
    <row r="48" spans="2:42" ht="13.5" customHeight="1">
      <c r="B48" s="1"/>
      <c r="C48" s="119"/>
      <c r="D48" s="120"/>
      <c r="E48" s="120"/>
      <c r="F48" s="120"/>
      <c r="G48" s="120"/>
      <c r="H48" s="121"/>
      <c r="I48" s="391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  <c r="AN48" s="393"/>
      <c r="AO48" s="1"/>
      <c r="AP48" s="3"/>
    </row>
    <row r="49" spans="2:42" ht="13.5" customHeight="1">
      <c r="B49" s="1"/>
      <c r="C49" s="119"/>
      <c r="D49" s="120"/>
      <c r="E49" s="120"/>
      <c r="F49" s="120"/>
      <c r="G49" s="120"/>
      <c r="H49" s="121"/>
      <c r="I49" s="368" t="s">
        <v>13</v>
      </c>
      <c r="J49" s="368"/>
      <c r="K49" s="368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368" t="s">
        <v>14</v>
      </c>
      <c r="Z49" s="368"/>
      <c r="AA49" s="368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6"/>
      <c r="AO49" s="1"/>
      <c r="AP49" s="3"/>
    </row>
    <row r="50" spans="2:42" ht="13.5" customHeight="1">
      <c r="B50" s="1"/>
      <c r="C50" s="122"/>
      <c r="D50" s="123"/>
      <c r="E50" s="123"/>
      <c r="F50" s="123"/>
      <c r="G50" s="123"/>
      <c r="H50" s="124"/>
      <c r="I50" s="369"/>
      <c r="J50" s="369"/>
      <c r="K50" s="369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369"/>
      <c r="Z50" s="369"/>
      <c r="AA50" s="369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8"/>
      <c r="AO50" s="1"/>
      <c r="AP50" s="3"/>
    </row>
    <row r="51" spans="2:42" ht="13.5" customHeight="1">
      <c r="B51" s="1"/>
      <c r="C51" s="110" t="s">
        <v>159</v>
      </c>
      <c r="D51" s="152"/>
      <c r="E51" s="152"/>
      <c r="F51" s="152"/>
      <c r="G51" s="152"/>
      <c r="H51" s="153"/>
      <c r="I51" s="419" t="s">
        <v>27</v>
      </c>
      <c r="J51" s="451"/>
      <c r="K51" s="452"/>
      <c r="L51" s="452"/>
      <c r="M51" s="452"/>
      <c r="N51" s="452"/>
      <c r="O51" s="452"/>
      <c r="P51" s="452"/>
      <c r="Q51" s="452"/>
      <c r="R51" s="452"/>
      <c r="S51" s="452"/>
      <c r="T51" s="452"/>
      <c r="U51" s="452"/>
      <c r="V51" s="452"/>
      <c r="W51" s="452"/>
      <c r="X51" s="453"/>
      <c r="Y51" s="457" t="s">
        <v>16</v>
      </c>
      <c r="Z51" s="451"/>
      <c r="AA51" s="452"/>
      <c r="AB51" s="452"/>
      <c r="AC51" s="452"/>
      <c r="AD51" s="452"/>
      <c r="AE51" s="452"/>
      <c r="AF51" s="452"/>
      <c r="AG51" s="452"/>
      <c r="AH51" s="452"/>
      <c r="AI51" s="452"/>
      <c r="AJ51" s="452"/>
      <c r="AK51" s="452"/>
      <c r="AL51" s="452"/>
      <c r="AM51" s="452"/>
      <c r="AN51" s="459"/>
      <c r="AO51" s="1"/>
      <c r="AP51" s="3"/>
    </row>
    <row r="52" spans="2:42" ht="13.5" customHeight="1">
      <c r="B52" s="1"/>
      <c r="C52" s="122"/>
      <c r="D52" s="123"/>
      <c r="E52" s="123"/>
      <c r="F52" s="123"/>
      <c r="G52" s="123"/>
      <c r="H52" s="124"/>
      <c r="I52" s="406"/>
      <c r="J52" s="188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217"/>
      <c r="Y52" s="458"/>
      <c r="Z52" s="188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189"/>
      <c r="AO52" s="1"/>
      <c r="AP52" s="3"/>
    </row>
    <row r="53" spans="2:42" ht="13.5" customHeight="1"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1"/>
      <c r="AP53" s="3"/>
    </row>
    <row r="54" spans="2:42" ht="13.5" customHeight="1">
      <c r="B54" s="1"/>
      <c r="C54" s="180" t="s">
        <v>79</v>
      </c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"/>
      <c r="AP54" s="3"/>
    </row>
    <row r="55" spans="2:42" ht="13.5" customHeight="1">
      <c r="B55" s="1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76</v>
      </c>
      <c r="AE55" s="6"/>
      <c r="AF55" s="101"/>
      <c r="AG55" s="101"/>
      <c r="AH55" s="6" t="s">
        <v>18</v>
      </c>
      <c r="AI55" s="173"/>
      <c r="AJ55" s="173"/>
      <c r="AK55" s="6" t="s">
        <v>19</v>
      </c>
      <c r="AL55" s="173"/>
      <c r="AM55" s="173"/>
      <c r="AN55" s="6" t="s">
        <v>20</v>
      </c>
      <c r="AO55" s="1"/>
      <c r="AP55" s="3"/>
    </row>
    <row r="56" spans="2:42" ht="13.5" customHeight="1">
      <c r="B56" s="1"/>
      <c r="C56" s="171" t="s">
        <v>175</v>
      </c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"/>
      <c r="AP56" s="3"/>
    </row>
    <row r="57" spans="2:42" ht="7.25" customHeight="1">
      <c r="B57" s="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5"/>
      <c r="AL57" s="5"/>
      <c r="AM57" s="5"/>
      <c r="AN57" s="5"/>
      <c r="AO57" s="1"/>
      <c r="AP57" s="3"/>
    </row>
    <row r="58" spans="2:42" ht="13.25" customHeight="1">
      <c r="B58" s="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92" t="s">
        <v>163</v>
      </c>
      <c r="O58" s="92"/>
      <c r="P58" s="92"/>
      <c r="Q58" s="92"/>
      <c r="R58" s="92"/>
      <c r="S58" s="92"/>
      <c r="T58" s="5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5"/>
      <c r="AL58" s="5"/>
      <c r="AM58" s="5"/>
      <c r="AN58" s="5"/>
      <c r="AO58" s="1"/>
      <c r="AP58" s="3"/>
    </row>
    <row r="59" spans="2:42" ht="13.25" customHeight="1">
      <c r="B59" s="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92"/>
      <c r="O59" s="92"/>
      <c r="P59" s="92"/>
      <c r="Q59" s="92"/>
      <c r="R59" s="92"/>
      <c r="S59" s="92"/>
      <c r="T59" s="5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5"/>
      <c r="AL59" s="5"/>
      <c r="AM59" s="5"/>
      <c r="AN59" s="5"/>
      <c r="AO59" s="1"/>
      <c r="AP59" s="3"/>
    </row>
    <row r="60" spans="2:42" ht="13.5" customHeight="1">
      <c r="B60" s="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02" t="s">
        <v>21</v>
      </c>
      <c r="O60" s="102"/>
      <c r="P60" s="102"/>
      <c r="Q60" s="102"/>
      <c r="R60" s="102"/>
      <c r="S60" s="102"/>
      <c r="T60" s="7"/>
      <c r="U60" s="103"/>
      <c r="V60" s="103"/>
      <c r="W60" s="103"/>
      <c r="X60" s="103"/>
      <c r="Y60" s="103"/>
      <c r="Z60" s="103"/>
      <c r="AA60" s="170" t="s">
        <v>22</v>
      </c>
      <c r="AB60" s="103"/>
      <c r="AC60" s="103"/>
      <c r="AD60" s="103"/>
      <c r="AE60" s="103"/>
      <c r="AF60" s="103"/>
      <c r="AG60" s="103"/>
      <c r="AH60" s="103"/>
      <c r="AI60" s="103"/>
      <c r="AJ60" s="103"/>
      <c r="AK60" s="7"/>
      <c r="AL60" s="172" t="s">
        <v>23</v>
      </c>
      <c r="AM60" s="172"/>
      <c r="AN60" s="172"/>
      <c r="AO60" s="1"/>
      <c r="AP60" s="3"/>
    </row>
    <row r="61" spans="2:42" ht="13.5" customHeight="1">
      <c r="B61" s="1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102"/>
      <c r="O61" s="102"/>
      <c r="P61" s="102"/>
      <c r="Q61" s="102"/>
      <c r="R61" s="102"/>
      <c r="S61" s="102"/>
      <c r="T61" s="8"/>
      <c r="U61" s="104"/>
      <c r="V61" s="104"/>
      <c r="W61" s="104"/>
      <c r="X61" s="104"/>
      <c r="Y61" s="104"/>
      <c r="Z61" s="104"/>
      <c r="AA61" s="170"/>
      <c r="AB61" s="104"/>
      <c r="AC61" s="104"/>
      <c r="AD61" s="104"/>
      <c r="AE61" s="104"/>
      <c r="AF61" s="104"/>
      <c r="AG61" s="104"/>
      <c r="AH61" s="104"/>
      <c r="AI61" s="104"/>
      <c r="AJ61" s="104"/>
      <c r="AK61" s="8"/>
      <c r="AL61" s="172"/>
      <c r="AM61" s="172"/>
      <c r="AN61" s="172"/>
      <c r="AO61" s="1"/>
      <c r="AP61" s="3"/>
    </row>
    <row r="62" spans="2:4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3"/>
    </row>
    <row r="63" spans="2:4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</sheetData>
  <sheetProtection algorithmName="SHA-512" hashValue="J5pZfkewqYU5qHuC2mw/5A5wgc3ol89pHQr4nA/50z9lup08WLLljEjFwsE0QmTtK4l/mBuCZPy9SXliJ7Rxqg==" saltValue="qutGF0uF7FIfiIHHWHdFhA==" spinCount="100000" sheet="1" selectLockedCells="1"/>
  <mergeCells count="107">
    <mergeCell ref="C7:AN8"/>
    <mergeCell ref="C11:H12"/>
    <mergeCell ref="I11:X12"/>
    <mergeCell ref="Y11:AD12"/>
    <mergeCell ref="AE11:AJ12"/>
    <mergeCell ref="AK11:AN12"/>
    <mergeCell ref="AQ16:AQ20"/>
    <mergeCell ref="C13:H13"/>
    <mergeCell ref="J13:AH13"/>
    <mergeCell ref="AJ13:AN13"/>
    <mergeCell ref="C14:H15"/>
    <mergeCell ref="I14:AI15"/>
    <mergeCell ref="AJ14:AN15"/>
    <mergeCell ref="C16:H16"/>
    <mergeCell ref="J16:U16"/>
    <mergeCell ref="W16:Z18"/>
    <mergeCell ref="C17:H18"/>
    <mergeCell ref="I17:V18"/>
    <mergeCell ref="C19:H20"/>
    <mergeCell ref="I19:AE20"/>
    <mergeCell ref="AF19:AI20"/>
    <mergeCell ref="AJ19:AN20"/>
    <mergeCell ref="AA16:AC18"/>
    <mergeCell ref="AD16:AE18"/>
    <mergeCell ref="AF16:AI18"/>
    <mergeCell ref="AJ16:AL18"/>
    <mergeCell ref="AM16:AN18"/>
    <mergeCell ref="W26:AN26"/>
    <mergeCell ref="E27:H28"/>
    <mergeCell ref="J27:V28"/>
    <mergeCell ref="W27:AN28"/>
    <mergeCell ref="E29:H29"/>
    <mergeCell ref="I29:I31"/>
    <mergeCell ref="K29:U29"/>
    <mergeCell ref="W29:AN29"/>
    <mergeCell ref="E30:H31"/>
    <mergeCell ref="J30:V31"/>
    <mergeCell ref="E26:H26"/>
    <mergeCell ref="I26:I28"/>
    <mergeCell ref="K26:U26"/>
    <mergeCell ref="W30:AN31"/>
    <mergeCell ref="E32:H33"/>
    <mergeCell ref="I32:V33"/>
    <mergeCell ref="W32:AA33"/>
    <mergeCell ref="AB32:AN33"/>
    <mergeCell ref="C34:D37"/>
    <mergeCell ref="E34:AN35"/>
    <mergeCell ref="E36:G37"/>
    <mergeCell ref="H36:S37"/>
    <mergeCell ref="T36:V37"/>
    <mergeCell ref="C21:D33"/>
    <mergeCell ref="E21:H25"/>
    <mergeCell ref="N21:AM21"/>
    <mergeCell ref="I22:L23"/>
    <mergeCell ref="M22:AN23"/>
    <mergeCell ref="I24:L25"/>
    <mergeCell ref="M24:AN25"/>
    <mergeCell ref="W36:AF37"/>
    <mergeCell ref="AG36:AI37"/>
    <mergeCell ref="AJ36:AN37"/>
    <mergeCell ref="I49:K50"/>
    <mergeCell ref="L49:X50"/>
    <mergeCell ref="Y49:AA50"/>
    <mergeCell ref="AB49:AN50"/>
    <mergeCell ref="AC40:AN41"/>
    <mergeCell ref="C42:D45"/>
    <mergeCell ref="E42:V43"/>
    <mergeCell ref="W42:AB43"/>
    <mergeCell ref="AC42:AE43"/>
    <mergeCell ref="AF42:AH43"/>
    <mergeCell ref="AI42:AK43"/>
    <mergeCell ref="AL42:AN43"/>
    <mergeCell ref="E44:V45"/>
    <mergeCell ref="W44:AB45"/>
    <mergeCell ref="C38:D41"/>
    <mergeCell ref="E38:V39"/>
    <mergeCell ref="W38:AB39"/>
    <mergeCell ref="AC38:AI39"/>
    <mergeCell ref="AJ38:AN39"/>
    <mergeCell ref="E40:V41"/>
    <mergeCell ref="W40:AB41"/>
    <mergeCell ref="R46:AN46"/>
    <mergeCell ref="I47:AN48"/>
    <mergeCell ref="J51:X52"/>
    <mergeCell ref="Z51:AN52"/>
    <mergeCell ref="C9:H10"/>
    <mergeCell ref="I9:X10"/>
    <mergeCell ref="C56:AN56"/>
    <mergeCell ref="U57:AJ57"/>
    <mergeCell ref="N58:S59"/>
    <mergeCell ref="U58:AJ59"/>
    <mergeCell ref="N60:S61"/>
    <mergeCell ref="U60:Z61"/>
    <mergeCell ref="AA60:AA61"/>
    <mergeCell ref="AB60:AJ61"/>
    <mergeCell ref="AL60:AN61"/>
    <mergeCell ref="C54:AN54"/>
    <mergeCell ref="AF55:AG55"/>
    <mergeCell ref="AI55:AJ55"/>
    <mergeCell ref="AL55:AM55"/>
    <mergeCell ref="C51:H52"/>
    <mergeCell ref="I51:I52"/>
    <mergeCell ref="Y51:Y52"/>
    <mergeCell ref="AC44:AN45"/>
    <mergeCell ref="C46:H50"/>
    <mergeCell ref="J46:L46"/>
    <mergeCell ref="N46:Q46"/>
  </mergeCells>
  <phoneticPr fontId="1"/>
  <conditionalFormatting sqref="E36:H36 E37:G37">
    <cfRule type="expression" dxfId="84" priority="48">
      <formula>$E$36="許諾先"</formula>
    </cfRule>
  </conditionalFormatting>
  <conditionalFormatting sqref="E38:V39 E42:V43">
    <cfRule type="cellIs" dxfId="83" priority="36" stopIfTrue="1" operator="equal">
      <formula>"（選択してください）"</formula>
    </cfRule>
  </conditionalFormatting>
  <conditionalFormatting sqref="I14">
    <cfRule type="cellIs" dxfId="82" priority="46" stopIfTrue="1" operator="equal">
      <formula>0</formula>
    </cfRule>
  </conditionalFormatting>
  <conditionalFormatting sqref="I19">
    <cfRule type="expression" dxfId="81" priority="39">
      <formula>OR($I$11="小学生",$I$11="中学生Ｂ",$I$11="高等学校Ｂ")</formula>
    </cfRule>
  </conditionalFormatting>
  <conditionalFormatting sqref="I32:V33">
    <cfRule type="notContainsBlanks" dxfId="80" priority="26" stopIfTrue="1">
      <formula>LEN(TRIM(I32))&gt;0</formula>
    </cfRule>
  </conditionalFormatting>
  <conditionalFormatting sqref="I9:X10">
    <cfRule type="containsBlanks" dxfId="79" priority="1">
      <formula>LEN(TRIM(I9))=0</formula>
    </cfRule>
  </conditionalFormatting>
  <conditionalFormatting sqref="I11:X12">
    <cfRule type="expression" dxfId="78" priority="45">
      <formula>$I$11="（選択してください）"</formula>
    </cfRule>
  </conditionalFormatting>
  <conditionalFormatting sqref="J46:L46 N46:Q46 I47:AN48 L49:X50 AB49:AN50 J51:X52 Z51:AN52 U60:Z61 AB60:AJ61">
    <cfRule type="containsBlanks" dxfId="77" priority="2">
      <formula>LEN(TRIM(I46))=0</formula>
    </cfRule>
  </conditionalFormatting>
  <conditionalFormatting sqref="U58:AJ59">
    <cfRule type="containsBlanks" dxfId="76" priority="5">
      <formula>LEN(TRIM(U58))=0</formula>
    </cfRule>
  </conditionalFormatting>
  <conditionalFormatting sqref="W38 W40">
    <cfRule type="cellIs" dxfId="75" priority="18" stopIfTrue="1" operator="equal">
      <formula>"交通手段を入力→"</formula>
    </cfRule>
  </conditionalFormatting>
  <conditionalFormatting sqref="W38 AC38 AJ38:AN39">
    <cfRule type="expression" dxfId="74" priority="10">
      <formula>OR($E$38="（選択してください）",$E$38="公共交通機関",$E$38="その他")</formula>
    </cfRule>
  </conditionalFormatting>
  <conditionalFormatting sqref="W40 AC40">
    <cfRule type="expression" dxfId="73" priority="9">
      <formula>OR($E$38="（選択してください）",$E$38="公共交通機関",$E$38="観光バス・貸切バス")</formula>
    </cfRule>
  </conditionalFormatting>
  <conditionalFormatting sqref="W32:AA33">
    <cfRule type="cellIs" dxfId="72" priority="12" operator="equal">
      <formula>"その他の出版社"</formula>
    </cfRule>
  </conditionalFormatting>
  <conditionalFormatting sqref="AA16">
    <cfRule type="expression" dxfId="71" priority="195">
      <formula>$AA$16&gt;#REF!</formula>
    </cfRule>
  </conditionalFormatting>
  <conditionalFormatting sqref="AB32:AN33">
    <cfRule type="notContainsBlanks" dxfId="70" priority="23" stopIfTrue="1">
      <formula>LEN(TRIM(AB32))&gt;0</formula>
    </cfRule>
    <cfRule type="expression" dxfId="69" priority="24" stopIfTrue="1">
      <formula>OR($I$32="その他")</formula>
    </cfRule>
  </conditionalFormatting>
  <conditionalFormatting sqref="AC38">
    <cfRule type="notContainsBlanks" dxfId="68" priority="19" stopIfTrue="1">
      <formula>LEN(TRIM(AC38))&gt;0</formula>
    </cfRule>
    <cfRule type="expression" dxfId="67" priority="51" stopIfTrue="1">
      <formula>E38="観光バス・貸切バス"</formula>
    </cfRule>
  </conditionalFormatting>
  <conditionalFormatting sqref="AC40 AC44">
    <cfRule type="notContainsBlanks" dxfId="66" priority="20" stopIfTrue="1">
      <formula>LEN(TRIM(AC40))&gt;0</formula>
    </cfRule>
  </conditionalFormatting>
  <conditionalFormatting sqref="AC42:AE43">
    <cfRule type="notContainsBlanks" dxfId="65" priority="33" stopIfTrue="1">
      <formula>LEN(TRIM(AC42))&gt;0</formula>
    </cfRule>
  </conditionalFormatting>
  <conditionalFormatting sqref="AE11:AJ12">
    <cfRule type="expression" dxfId="64" priority="44">
      <formula>$AE$11="（選択してください）"</formula>
    </cfRule>
  </conditionalFormatting>
  <conditionalFormatting sqref="AF55:AG55">
    <cfRule type="expression" dxfId="63" priority="28">
      <formula>$AF$55&lt;&gt;""</formula>
    </cfRule>
  </conditionalFormatting>
  <conditionalFormatting sqref="AI55:AJ55">
    <cfRule type="containsBlanks" dxfId="62" priority="4">
      <formula>LEN(TRIM(AI55))=0</formula>
    </cfRule>
  </conditionalFormatting>
  <conditionalFormatting sqref="AI42:AK43">
    <cfRule type="notContainsBlanks" dxfId="61" priority="32" stopIfTrue="1">
      <formula>LEN(TRIM(AI42))&gt;0</formula>
    </cfRule>
  </conditionalFormatting>
  <conditionalFormatting sqref="AJ16">
    <cfRule type="cellIs" dxfId="60" priority="38" operator="greaterThan">
      <formula>20</formula>
    </cfRule>
  </conditionalFormatting>
  <conditionalFormatting sqref="AJ14:AN15">
    <cfRule type="containsBlanks" dxfId="59" priority="22">
      <formula>LEN(TRIM(AJ14))=0</formula>
    </cfRule>
  </conditionalFormatting>
  <conditionalFormatting sqref="AJ38:AN39">
    <cfRule type="cellIs" dxfId="58" priority="11" stopIfTrue="1" operator="equal">
      <formula>"交通手段を入力→"</formula>
    </cfRule>
  </conditionalFormatting>
  <conditionalFormatting sqref="AL55:AM55">
    <cfRule type="containsBlanks" dxfId="57" priority="3">
      <formula>LEN(TRIM(AL55))=0</formula>
    </cfRule>
  </conditionalFormatting>
  <dataValidations count="6">
    <dataValidation operator="greaterThan" allowBlank="1" showInputMessage="1" showErrorMessage="1" sqref="AI42:AK43 AC42:AE43" xr:uid="{4DFA2584-9F34-413E-A014-9E9C1C22357D}"/>
    <dataValidation imeMode="halfAlpha" showInputMessage="1" showErrorMessage="1" sqref="AJ14:AN15" xr:uid="{B96FEFC5-D2E6-4947-9B3E-BFECBB602B3C}"/>
    <dataValidation imeMode="halfAlpha" allowBlank="1" showInputMessage="1" showErrorMessage="1" sqref="M24:AN25 W27:AN28 W30:AN31" xr:uid="{6807614D-591D-433F-BED6-95DD50B117C7}"/>
    <dataValidation operator="equal" allowBlank="1" showInputMessage="1" showErrorMessage="1" sqref="J46:L46 N46:Q46" xr:uid="{A8A48CE0-C0F6-4A87-A4F2-82547C41A537}"/>
    <dataValidation imeMode="off" allowBlank="1" showInputMessage="1" showErrorMessage="1" sqref="AB49:AN50 L49:X50 Z51" xr:uid="{5BFF546B-8DD5-44A0-A5E7-2D99D03B46AC}"/>
    <dataValidation operator="greaterThan" showInputMessage="1" showErrorMessage="1" sqref="AC38:AI39" xr:uid="{68694ED6-D631-4D64-BEBE-1B6514BD54F4}"/>
  </dataValidations>
  <printOptions horizontalCentered="1"/>
  <pageMargins left="0.78740157480314965" right="0.78740157480314965" top="1.1811023622047245" bottom="1.1811023622047245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E869-945B-4B8F-BDDD-5A7109B9D7AD}">
  <sheetPr>
    <tabColor rgb="FFFF99CC"/>
    <pageSetUpPr fitToPage="1"/>
  </sheetPr>
  <dimension ref="B1:AQ63"/>
  <sheetViews>
    <sheetView showGridLines="0" showRowColHeaders="0" topLeftCell="A29" zoomScale="115" zoomScaleNormal="115" workbookViewId="0">
      <selection activeCell="J46" sqref="J46:L46"/>
    </sheetView>
  </sheetViews>
  <sheetFormatPr defaultColWidth="2.1796875" defaultRowHeight="13"/>
  <cols>
    <col min="1" max="42" width="2.36328125" customWidth="1"/>
    <col min="43" max="43" width="4.90625" customWidth="1"/>
    <col min="44" max="53" width="2.1796875" customWidth="1"/>
  </cols>
  <sheetData>
    <row r="1" spans="2:43" s="7" customFormat="1" ht="13.5" thickBot="1"/>
    <row r="2" spans="2:43" s="7" customFormat="1" ht="6.75" customHeight="1"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6"/>
      <c r="AC2" s="56"/>
      <c r="AD2" s="56"/>
      <c r="AE2" s="56"/>
      <c r="AF2" s="56"/>
      <c r="AG2" s="56"/>
      <c r="AH2" s="56"/>
      <c r="AI2" s="56"/>
      <c r="AJ2" s="56"/>
      <c r="AK2" s="57"/>
      <c r="AL2" s="53"/>
      <c r="AM2" s="53"/>
      <c r="AN2" s="53"/>
      <c r="AO2" s="53"/>
    </row>
    <row r="3" spans="2:43" s="7" customFormat="1">
      <c r="E3" s="11"/>
      <c r="G3" s="12"/>
      <c r="H3" s="61" t="s">
        <v>162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1"/>
      <c r="U3" s="62"/>
      <c r="V3" s="62"/>
      <c r="W3" s="62"/>
      <c r="X3" s="62"/>
      <c r="Y3" s="62"/>
      <c r="Z3" s="62"/>
      <c r="AA3" s="62"/>
      <c r="AB3" s="64"/>
      <c r="AC3" s="64"/>
      <c r="AD3" s="64"/>
      <c r="AE3" s="64"/>
      <c r="AF3" s="64"/>
      <c r="AG3" s="64"/>
      <c r="AH3" s="64"/>
      <c r="AI3" s="53"/>
      <c r="AJ3" s="53"/>
      <c r="AK3" s="58"/>
      <c r="AL3" s="53"/>
      <c r="AM3" s="53"/>
      <c r="AN3" s="53"/>
      <c r="AO3" s="53"/>
    </row>
    <row r="4" spans="2:43" s="7" customFormat="1" ht="6" customHeight="1" thickBot="1"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59"/>
      <c r="AC4" s="59"/>
      <c r="AD4" s="59"/>
      <c r="AE4" s="59"/>
      <c r="AF4" s="59"/>
      <c r="AG4" s="59"/>
      <c r="AH4" s="59"/>
      <c r="AI4" s="59"/>
      <c r="AJ4" s="59"/>
      <c r="AK4" s="60"/>
      <c r="AL4" s="53"/>
      <c r="AM4" s="53"/>
      <c r="AN4" s="53"/>
      <c r="AO4" s="53"/>
    </row>
    <row r="5" spans="2:43" s="7" customFormat="1"/>
    <row r="6" spans="2:4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2"/>
    </row>
    <row r="7" spans="2:43" ht="13.5" customHeight="1">
      <c r="B7" s="1"/>
      <c r="C7" s="231" t="s">
        <v>174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1"/>
      <c r="AP7" s="3"/>
      <c r="AQ7" s="2"/>
    </row>
    <row r="8" spans="2:43" ht="30.65" customHeight="1">
      <c r="B8" s="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1"/>
      <c r="AP8" s="3"/>
      <c r="AQ8" s="4"/>
    </row>
    <row r="9" spans="2:43" ht="12.65" customHeight="1">
      <c r="B9" s="1"/>
      <c r="C9" s="546" t="s">
        <v>161</v>
      </c>
      <c r="D9" s="547"/>
      <c r="E9" s="547"/>
      <c r="F9" s="547"/>
      <c r="G9" s="547"/>
      <c r="H9" s="547"/>
      <c r="I9" s="549"/>
      <c r="J9" s="550"/>
      <c r="K9" s="550"/>
      <c r="L9" s="550"/>
      <c r="M9" s="550"/>
      <c r="N9" s="550"/>
      <c r="O9" s="550"/>
      <c r="P9" s="550"/>
      <c r="Q9" s="550"/>
      <c r="R9" s="550"/>
      <c r="S9" s="550"/>
      <c r="T9" s="550"/>
      <c r="U9" s="550"/>
      <c r="V9" s="550"/>
      <c r="W9" s="550"/>
      <c r="X9" s="551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1"/>
      <c r="AP9" s="3"/>
      <c r="AQ9" s="4"/>
    </row>
    <row r="10" spans="2:43" ht="12.65" customHeight="1">
      <c r="B10" s="1"/>
      <c r="C10" s="548"/>
      <c r="D10" s="369"/>
      <c r="E10" s="369"/>
      <c r="F10" s="369"/>
      <c r="G10" s="369"/>
      <c r="H10" s="369"/>
      <c r="I10" s="552"/>
      <c r="J10" s="553"/>
      <c r="K10" s="553"/>
      <c r="L10" s="553"/>
      <c r="M10" s="553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4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1"/>
      <c r="AP10" s="3"/>
      <c r="AQ10" s="4"/>
    </row>
    <row r="11" spans="2:43" ht="13.5" customHeight="1">
      <c r="B11" s="1"/>
      <c r="C11" s="232" t="s">
        <v>0</v>
      </c>
      <c r="D11" s="233"/>
      <c r="E11" s="233"/>
      <c r="F11" s="233"/>
      <c r="G11" s="233"/>
      <c r="H11" s="233"/>
      <c r="I11" s="555" t="str">
        <f>部門</f>
        <v>小BFステージ</v>
      </c>
      <c r="J11" s="555"/>
      <c r="K11" s="555"/>
      <c r="L11" s="555"/>
      <c r="M11" s="555"/>
      <c r="N11" s="555"/>
      <c r="O11" s="555"/>
      <c r="P11" s="555"/>
      <c r="Q11" s="555"/>
      <c r="R11" s="555"/>
      <c r="S11" s="555"/>
      <c r="T11" s="555"/>
      <c r="U11" s="555"/>
      <c r="V11" s="555"/>
      <c r="W11" s="555"/>
      <c r="X11" s="556"/>
      <c r="Y11" s="232" t="s">
        <v>1</v>
      </c>
      <c r="Z11" s="233"/>
      <c r="AA11" s="233"/>
      <c r="AB11" s="233"/>
      <c r="AC11" s="233"/>
      <c r="AD11" s="233"/>
      <c r="AE11" s="559" t="str">
        <f>県名</f>
        <v>（選択してください）</v>
      </c>
      <c r="AF11" s="560"/>
      <c r="AG11" s="560"/>
      <c r="AH11" s="560"/>
      <c r="AI11" s="560"/>
      <c r="AJ11" s="560"/>
      <c r="AK11" s="244" t="s">
        <v>42</v>
      </c>
      <c r="AL11" s="244"/>
      <c r="AM11" s="244"/>
      <c r="AN11" s="245"/>
      <c r="AO11" s="1"/>
      <c r="AP11" s="3"/>
    </row>
    <row r="12" spans="2:43" ht="13.5" customHeight="1">
      <c r="B12" s="1"/>
      <c r="C12" s="234"/>
      <c r="D12" s="235"/>
      <c r="E12" s="235"/>
      <c r="F12" s="235"/>
      <c r="G12" s="235"/>
      <c r="H12" s="235"/>
      <c r="I12" s="557"/>
      <c r="J12" s="557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8"/>
      <c r="Y12" s="234"/>
      <c r="Z12" s="235"/>
      <c r="AA12" s="235"/>
      <c r="AB12" s="235"/>
      <c r="AC12" s="235"/>
      <c r="AD12" s="235"/>
      <c r="AE12" s="561"/>
      <c r="AF12" s="562"/>
      <c r="AG12" s="562"/>
      <c r="AH12" s="562"/>
      <c r="AI12" s="562"/>
      <c r="AJ12" s="562"/>
      <c r="AK12" s="246"/>
      <c r="AL12" s="246"/>
      <c r="AM12" s="246"/>
      <c r="AN12" s="247"/>
      <c r="AO12" s="1"/>
      <c r="AP12" s="3"/>
    </row>
    <row r="13" spans="2:43" ht="13.5" customHeight="1">
      <c r="B13" s="1"/>
      <c r="C13" s="277" t="s">
        <v>2</v>
      </c>
      <c r="D13" s="278"/>
      <c r="E13" s="278"/>
      <c r="F13" s="278"/>
      <c r="G13" s="278"/>
      <c r="H13" s="278"/>
      <c r="I13" s="15" t="s">
        <v>24</v>
      </c>
      <c r="J13" s="533">
        <f>団体名よみ</f>
        <v>0</v>
      </c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16" t="s">
        <v>25</v>
      </c>
      <c r="AJ13" s="279" t="s">
        <v>3</v>
      </c>
      <c r="AK13" s="280"/>
      <c r="AL13" s="280"/>
      <c r="AM13" s="280"/>
      <c r="AN13" s="281"/>
      <c r="AO13" s="1"/>
      <c r="AP13" s="3"/>
    </row>
    <row r="14" spans="2:43" ht="13.5" customHeight="1">
      <c r="B14" s="1"/>
      <c r="C14" s="119" t="s">
        <v>158</v>
      </c>
      <c r="D14" s="120"/>
      <c r="E14" s="120"/>
      <c r="F14" s="120"/>
      <c r="G14" s="120"/>
      <c r="H14" s="121"/>
      <c r="I14" s="534">
        <f>団体名</f>
        <v>0</v>
      </c>
      <c r="J14" s="535"/>
      <c r="K14" s="535"/>
      <c r="L14" s="535"/>
      <c r="M14" s="535"/>
      <c r="N14" s="535"/>
      <c r="O14" s="535"/>
      <c r="P14" s="535"/>
      <c r="Q14" s="535"/>
      <c r="R14" s="535"/>
      <c r="S14" s="535"/>
      <c r="T14" s="535"/>
      <c r="U14" s="535"/>
      <c r="V14" s="535"/>
      <c r="W14" s="535"/>
      <c r="X14" s="535"/>
      <c r="Y14" s="535"/>
      <c r="Z14" s="535"/>
      <c r="AA14" s="535"/>
      <c r="AB14" s="535"/>
      <c r="AC14" s="535"/>
      <c r="AD14" s="535"/>
      <c r="AE14" s="535"/>
      <c r="AF14" s="535"/>
      <c r="AG14" s="535"/>
      <c r="AH14" s="535"/>
      <c r="AI14" s="536"/>
      <c r="AJ14" s="540">
        <f>出演順</f>
        <v>0</v>
      </c>
      <c r="AK14" s="541"/>
      <c r="AL14" s="541"/>
      <c r="AM14" s="541"/>
      <c r="AN14" s="542"/>
      <c r="AO14" s="1"/>
      <c r="AP14" s="3"/>
    </row>
    <row r="15" spans="2:43" ht="13.5" customHeight="1">
      <c r="B15" s="1"/>
      <c r="C15" s="122"/>
      <c r="D15" s="123"/>
      <c r="E15" s="123"/>
      <c r="F15" s="123"/>
      <c r="G15" s="123"/>
      <c r="H15" s="124"/>
      <c r="I15" s="537"/>
      <c r="J15" s="538"/>
      <c r="K15" s="538"/>
      <c r="L15" s="538"/>
      <c r="M15" s="538"/>
      <c r="N15" s="538"/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8"/>
      <c r="AF15" s="538"/>
      <c r="AG15" s="538"/>
      <c r="AH15" s="538"/>
      <c r="AI15" s="539"/>
      <c r="AJ15" s="543"/>
      <c r="AK15" s="544"/>
      <c r="AL15" s="544"/>
      <c r="AM15" s="544"/>
      <c r="AN15" s="545"/>
      <c r="AO15" s="1"/>
      <c r="AP15" s="3"/>
    </row>
    <row r="16" spans="2:43" ht="13.5" customHeight="1">
      <c r="B16" s="1"/>
      <c r="C16" s="110" t="s">
        <v>2</v>
      </c>
      <c r="D16" s="111"/>
      <c r="E16" s="111"/>
      <c r="F16" s="111"/>
      <c r="G16" s="111"/>
      <c r="H16" s="112"/>
      <c r="I16" s="42" t="s">
        <v>39</v>
      </c>
      <c r="J16" s="532">
        <f>指揮者よみ</f>
        <v>0</v>
      </c>
      <c r="K16" s="532"/>
      <c r="L16" s="532"/>
      <c r="M16" s="532"/>
      <c r="N16" s="532"/>
      <c r="O16" s="532"/>
      <c r="P16" s="532"/>
      <c r="Q16" s="532"/>
      <c r="R16" s="532"/>
      <c r="S16" s="532"/>
      <c r="T16" s="532"/>
      <c r="U16" s="532"/>
      <c r="V16" s="43" t="s">
        <v>25</v>
      </c>
      <c r="W16" s="141" t="s">
        <v>71</v>
      </c>
      <c r="X16" s="111"/>
      <c r="Y16" s="111"/>
      <c r="Z16" s="112"/>
      <c r="AA16" s="138">
        <f>演奏者数</f>
        <v>0</v>
      </c>
      <c r="AB16" s="111"/>
      <c r="AC16" s="111"/>
      <c r="AD16" s="132" t="s">
        <v>17</v>
      </c>
      <c r="AE16" s="133"/>
      <c r="AF16" s="141" t="s">
        <v>131</v>
      </c>
      <c r="AG16" s="111"/>
      <c r="AH16" s="111"/>
      <c r="AI16" s="112"/>
      <c r="AJ16" s="138">
        <f>補助員</f>
        <v>0</v>
      </c>
      <c r="AK16" s="111"/>
      <c r="AL16" s="111"/>
      <c r="AM16" s="132" t="s">
        <v>17</v>
      </c>
      <c r="AN16" s="133"/>
      <c r="AO16" s="1"/>
      <c r="AP16" s="3"/>
      <c r="AQ16" s="109"/>
    </row>
    <row r="17" spans="2:43" ht="13.5" customHeight="1">
      <c r="B17" s="1"/>
      <c r="C17" s="119" t="s">
        <v>38</v>
      </c>
      <c r="D17" s="134"/>
      <c r="E17" s="134"/>
      <c r="F17" s="134"/>
      <c r="G17" s="134"/>
      <c r="H17" s="143"/>
      <c r="I17" s="477">
        <f>指揮者</f>
        <v>0</v>
      </c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5"/>
      <c r="W17" s="142"/>
      <c r="X17" s="134"/>
      <c r="Y17" s="134"/>
      <c r="Z17" s="143"/>
      <c r="AA17" s="139"/>
      <c r="AB17" s="134"/>
      <c r="AC17" s="134"/>
      <c r="AD17" s="134"/>
      <c r="AE17" s="135"/>
      <c r="AF17" s="142"/>
      <c r="AG17" s="134"/>
      <c r="AH17" s="134"/>
      <c r="AI17" s="143"/>
      <c r="AJ17" s="139"/>
      <c r="AK17" s="134"/>
      <c r="AL17" s="134"/>
      <c r="AM17" s="134"/>
      <c r="AN17" s="135"/>
      <c r="AO17" s="1"/>
      <c r="AP17" s="3"/>
      <c r="AQ17" s="109"/>
    </row>
    <row r="18" spans="2:43" ht="13.5" customHeight="1">
      <c r="B18" s="1"/>
      <c r="C18" s="144"/>
      <c r="D18" s="136"/>
      <c r="E18" s="136"/>
      <c r="F18" s="136"/>
      <c r="G18" s="136"/>
      <c r="H18" s="145"/>
      <c r="I18" s="140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7"/>
      <c r="W18" s="144"/>
      <c r="X18" s="136"/>
      <c r="Y18" s="136"/>
      <c r="Z18" s="145"/>
      <c r="AA18" s="140"/>
      <c r="AB18" s="136"/>
      <c r="AC18" s="136"/>
      <c r="AD18" s="136"/>
      <c r="AE18" s="137"/>
      <c r="AF18" s="144"/>
      <c r="AG18" s="136"/>
      <c r="AH18" s="136"/>
      <c r="AI18" s="145"/>
      <c r="AJ18" s="140"/>
      <c r="AK18" s="136"/>
      <c r="AL18" s="136"/>
      <c r="AM18" s="136"/>
      <c r="AN18" s="137"/>
      <c r="AO18" s="1"/>
      <c r="AP18" s="3"/>
      <c r="AQ18" s="109"/>
    </row>
    <row r="19" spans="2:43" ht="13.5" customHeight="1">
      <c r="B19" s="1"/>
      <c r="C19" s="110" t="s">
        <v>41</v>
      </c>
      <c r="D19" s="152"/>
      <c r="E19" s="152"/>
      <c r="F19" s="152"/>
      <c r="G19" s="152"/>
      <c r="H19" s="153"/>
      <c r="I19" s="530" t="str">
        <f>課題曲</f>
        <v>（選択してください）</v>
      </c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E19" s="531"/>
      <c r="AF19" s="259" t="s">
        <v>52</v>
      </c>
      <c r="AG19" s="260"/>
      <c r="AH19" s="260"/>
      <c r="AI19" s="261"/>
      <c r="AJ19" s="530" t="str">
        <f>ピアノ使用</f>
        <v>（選択してください）</v>
      </c>
      <c r="AK19" s="509"/>
      <c r="AL19" s="509"/>
      <c r="AM19" s="509"/>
      <c r="AN19" s="531"/>
      <c r="AO19" s="1"/>
      <c r="AP19" s="3"/>
      <c r="AQ19" s="109"/>
    </row>
    <row r="20" spans="2:43" ht="13.5" customHeight="1">
      <c r="B20" s="1"/>
      <c r="C20" s="122"/>
      <c r="D20" s="123"/>
      <c r="E20" s="123"/>
      <c r="F20" s="123"/>
      <c r="G20" s="123"/>
      <c r="H20" s="124"/>
      <c r="I20" s="510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2"/>
      <c r="AF20" s="262"/>
      <c r="AG20" s="263"/>
      <c r="AH20" s="263"/>
      <c r="AI20" s="264"/>
      <c r="AJ20" s="510"/>
      <c r="AK20" s="511"/>
      <c r="AL20" s="511"/>
      <c r="AM20" s="511"/>
      <c r="AN20" s="512"/>
      <c r="AO20" s="1"/>
      <c r="AP20" s="3"/>
      <c r="AQ20" s="109"/>
    </row>
    <row r="21" spans="2:43" ht="13.5" customHeight="1">
      <c r="B21" s="1"/>
      <c r="C21" s="265" t="s">
        <v>40</v>
      </c>
      <c r="D21" s="266"/>
      <c r="E21" s="271" t="s">
        <v>4</v>
      </c>
      <c r="F21" s="152"/>
      <c r="G21" s="152"/>
      <c r="H21" s="153"/>
      <c r="I21" s="42" t="s">
        <v>2</v>
      </c>
      <c r="J21" s="43"/>
      <c r="K21" s="43"/>
      <c r="L21" s="71"/>
      <c r="M21" s="70" t="s">
        <v>57</v>
      </c>
      <c r="N21" s="509">
        <f>自由曲ふりがな</f>
        <v>0</v>
      </c>
      <c r="O21" s="509"/>
      <c r="P21" s="509"/>
      <c r="Q21" s="509"/>
      <c r="R21" s="509"/>
      <c r="S21" s="509"/>
      <c r="T21" s="509"/>
      <c r="U21" s="509"/>
      <c r="V21" s="509"/>
      <c r="W21" s="509"/>
      <c r="X21" s="509"/>
      <c r="Y21" s="509"/>
      <c r="Z21" s="509"/>
      <c r="AA21" s="509"/>
      <c r="AB21" s="509"/>
      <c r="AC21" s="509"/>
      <c r="AD21" s="509"/>
      <c r="AE21" s="509"/>
      <c r="AF21" s="509"/>
      <c r="AG21" s="509"/>
      <c r="AH21" s="509"/>
      <c r="AI21" s="509"/>
      <c r="AJ21" s="509"/>
      <c r="AK21" s="509"/>
      <c r="AL21" s="509"/>
      <c r="AM21" s="509"/>
      <c r="AN21" s="82" t="s">
        <v>58</v>
      </c>
      <c r="AO21" s="1"/>
      <c r="AP21" s="3"/>
    </row>
    <row r="22" spans="2:43" ht="13.5" customHeight="1">
      <c r="B22" s="1"/>
      <c r="C22" s="267"/>
      <c r="D22" s="268"/>
      <c r="E22" s="272"/>
      <c r="F22" s="120"/>
      <c r="G22" s="120"/>
      <c r="H22" s="121"/>
      <c r="I22" s="303" t="s">
        <v>56</v>
      </c>
      <c r="J22" s="304"/>
      <c r="K22" s="304"/>
      <c r="L22" s="305"/>
      <c r="M22" s="510">
        <f>自由曲邦文</f>
        <v>0</v>
      </c>
      <c r="N22" s="511"/>
      <c r="O22" s="511"/>
      <c r="P22" s="511"/>
      <c r="Q22" s="511"/>
      <c r="R22" s="511"/>
      <c r="S22" s="511"/>
      <c r="T22" s="511"/>
      <c r="U22" s="511"/>
      <c r="V22" s="511"/>
      <c r="W22" s="511"/>
      <c r="X22" s="511"/>
      <c r="Y22" s="511"/>
      <c r="Z22" s="511"/>
      <c r="AA22" s="511"/>
      <c r="AB22" s="511"/>
      <c r="AC22" s="511"/>
      <c r="AD22" s="511"/>
      <c r="AE22" s="511"/>
      <c r="AF22" s="511"/>
      <c r="AG22" s="511"/>
      <c r="AH22" s="511"/>
      <c r="AI22" s="511"/>
      <c r="AJ22" s="511"/>
      <c r="AK22" s="511"/>
      <c r="AL22" s="511"/>
      <c r="AM22" s="511"/>
      <c r="AN22" s="512"/>
      <c r="AO22" s="1"/>
      <c r="AP22" s="3"/>
    </row>
    <row r="23" spans="2:43" ht="13.5" customHeight="1">
      <c r="B23" s="1"/>
      <c r="C23" s="267"/>
      <c r="D23" s="268"/>
      <c r="E23" s="272"/>
      <c r="F23" s="120"/>
      <c r="G23" s="120"/>
      <c r="H23" s="121"/>
      <c r="I23" s="306"/>
      <c r="J23" s="307"/>
      <c r="K23" s="307"/>
      <c r="L23" s="308"/>
      <c r="M23" s="513"/>
      <c r="N23" s="514"/>
      <c r="O23" s="514"/>
      <c r="P23" s="514"/>
      <c r="Q23" s="514"/>
      <c r="R23" s="514"/>
      <c r="S23" s="514"/>
      <c r="T23" s="514"/>
      <c r="U23" s="514"/>
      <c r="V23" s="514"/>
      <c r="W23" s="514"/>
      <c r="X23" s="514"/>
      <c r="Y23" s="514"/>
      <c r="Z23" s="514"/>
      <c r="AA23" s="514"/>
      <c r="AB23" s="514"/>
      <c r="AC23" s="514"/>
      <c r="AD23" s="514"/>
      <c r="AE23" s="514"/>
      <c r="AF23" s="514"/>
      <c r="AG23" s="514"/>
      <c r="AH23" s="514"/>
      <c r="AI23" s="514"/>
      <c r="AJ23" s="514"/>
      <c r="AK23" s="514"/>
      <c r="AL23" s="514"/>
      <c r="AM23" s="514"/>
      <c r="AN23" s="515"/>
      <c r="AO23" s="1"/>
      <c r="AP23" s="3"/>
    </row>
    <row r="24" spans="2:43" ht="13.5" customHeight="1">
      <c r="B24" s="1"/>
      <c r="C24" s="267"/>
      <c r="D24" s="268"/>
      <c r="E24" s="272"/>
      <c r="F24" s="120"/>
      <c r="G24" s="120"/>
      <c r="H24" s="121"/>
      <c r="I24" s="285" t="s">
        <v>5</v>
      </c>
      <c r="J24" s="286"/>
      <c r="K24" s="286"/>
      <c r="L24" s="287"/>
      <c r="M24" s="516">
        <f>自由曲スペル</f>
        <v>0</v>
      </c>
      <c r="N24" s="517"/>
      <c r="O24" s="517"/>
      <c r="P24" s="517"/>
      <c r="Q24" s="517"/>
      <c r="R24" s="517"/>
      <c r="S24" s="517"/>
      <c r="T24" s="517"/>
      <c r="U24" s="517"/>
      <c r="V24" s="517"/>
      <c r="W24" s="517"/>
      <c r="X24" s="517"/>
      <c r="Y24" s="517"/>
      <c r="Z24" s="517"/>
      <c r="AA24" s="517"/>
      <c r="AB24" s="517"/>
      <c r="AC24" s="517"/>
      <c r="AD24" s="517"/>
      <c r="AE24" s="517"/>
      <c r="AF24" s="517"/>
      <c r="AG24" s="517"/>
      <c r="AH24" s="517"/>
      <c r="AI24" s="517"/>
      <c r="AJ24" s="517"/>
      <c r="AK24" s="517"/>
      <c r="AL24" s="517"/>
      <c r="AM24" s="517"/>
      <c r="AN24" s="518"/>
      <c r="AO24" s="1"/>
      <c r="AP24" s="3"/>
    </row>
    <row r="25" spans="2:43" ht="13.5" customHeight="1">
      <c r="B25" s="1"/>
      <c r="C25" s="267"/>
      <c r="D25" s="268"/>
      <c r="E25" s="273"/>
      <c r="F25" s="274"/>
      <c r="G25" s="274"/>
      <c r="H25" s="275"/>
      <c r="I25" s="288"/>
      <c r="J25" s="289"/>
      <c r="K25" s="289"/>
      <c r="L25" s="290"/>
      <c r="M25" s="513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4"/>
      <c r="Z25" s="514"/>
      <c r="AA25" s="514"/>
      <c r="AB25" s="514"/>
      <c r="AC25" s="514"/>
      <c r="AD25" s="514"/>
      <c r="AE25" s="514"/>
      <c r="AF25" s="514"/>
      <c r="AG25" s="514"/>
      <c r="AH25" s="514"/>
      <c r="AI25" s="514"/>
      <c r="AJ25" s="514"/>
      <c r="AK25" s="514"/>
      <c r="AL25" s="514"/>
      <c r="AM25" s="514"/>
      <c r="AN25" s="515"/>
      <c r="AO25" s="1"/>
      <c r="AP25" s="3"/>
    </row>
    <row r="26" spans="2:43" ht="13.5" customHeight="1">
      <c r="B26" s="1"/>
      <c r="C26" s="267"/>
      <c r="D26" s="268"/>
      <c r="E26" s="154" t="s">
        <v>2</v>
      </c>
      <c r="F26" s="155"/>
      <c r="G26" s="155"/>
      <c r="H26" s="156"/>
      <c r="I26" s="295" t="s">
        <v>7</v>
      </c>
      <c r="J26" s="17" t="s">
        <v>24</v>
      </c>
      <c r="K26" s="286">
        <f>作曲者よみ</f>
        <v>0</v>
      </c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18" t="s">
        <v>25</v>
      </c>
      <c r="W26" s="300" t="s">
        <v>5</v>
      </c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2"/>
      <c r="AO26" s="1"/>
      <c r="AP26" s="3"/>
    </row>
    <row r="27" spans="2:43" ht="13.5" customHeight="1">
      <c r="B27" s="1"/>
      <c r="C27" s="267"/>
      <c r="D27" s="268"/>
      <c r="E27" s="309" t="s">
        <v>8</v>
      </c>
      <c r="F27" s="310"/>
      <c r="G27" s="310"/>
      <c r="H27" s="311"/>
      <c r="I27" s="296"/>
      <c r="J27" s="510">
        <f>作曲者邦文</f>
        <v>0</v>
      </c>
      <c r="K27" s="511"/>
      <c r="L27" s="511"/>
      <c r="M27" s="511"/>
      <c r="N27" s="511"/>
      <c r="O27" s="511"/>
      <c r="P27" s="511"/>
      <c r="Q27" s="511"/>
      <c r="R27" s="511"/>
      <c r="S27" s="511"/>
      <c r="T27" s="511"/>
      <c r="U27" s="511"/>
      <c r="V27" s="528"/>
      <c r="W27" s="510">
        <f>作曲者スペル</f>
        <v>0</v>
      </c>
      <c r="X27" s="511"/>
      <c r="Y27" s="511"/>
      <c r="Z27" s="511"/>
      <c r="AA27" s="511"/>
      <c r="AB27" s="511"/>
      <c r="AC27" s="511"/>
      <c r="AD27" s="511"/>
      <c r="AE27" s="511"/>
      <c r="AF27" s="511"/>
      <c r="AG27" s="511"/>
      <c r="AH27" s="511"/>
      <c r="AI27" s="511"/>
      <c r="AJ27" s="511"/>
      <c r="AK27" s="511"/>
      <c r="AL27" s="511"/>
      <c r="AM27" s="511"/>
      <c r="AN27" s="512"/>
      <c r="AO27" s="1"/>
      <c r="AP27" s="3"/>
    </row>
    <row r="28" spans="2:43" ht="13.5" customHeight="1">
      <c r="B28" s="1"/>
      <c r="C28" s="267"/>
      <c r="D28" s="268"/>
      <c r="E28" s="312"/>
      <c r="F28" s="313"/>
      <c r="G28" s="313"/>
      <c r="H28" s="314"/>
      <c r="I28" s="297"/>
      <c r="J28" s="513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V28" s="529"/>
      <c r="W28" s="513"/>
      <c r="X28" s="514"/>
      <c r="Y28" s="514"/>
      <c r="Z28" s="514"/>
      <c r="AA28" s="514"/>
      <c r="AB28" s="514"/>
      <c r="AC28" s="514"/>
      <c r="AD28" s="514"/>
      <c r="AE28" s="514"/>
      <c r="AF28" s="514"/>
      <c r="AG28" s="514"/>
      <c r="AH28" s="514"/>
      <c r="AI28" s="514"/>
      <c r="AJ28" s="514"/>
      <c r="AK28" s="514"/>
      <c r="AL28" s="514"/>
      <c r="AM28" s="514"/>
      <c r="AN28" s="515"/>
      <c r="AO28" s="1"/>
      <c r="AP28" s="3"/>
    </row>
    <row r="29" spans="2:43" ht="13.5" customHeight="1">
      <c r="B29" s="1"/>
      <c r="C29" s="267"/>
      <c r="D29" s="268"/>
      <c r="E29" s="154" t="s">
        <v>2</v>
      </c>
      <c r="F29" s="155"/>
      <c r="G29" s="155"/>
      <c r="H29" s="156"/>
      <c r="I29" s="295" t="s">
        <v>7</v>
      </c>
      <c r="J29" s="17" t="s">
        <v>24</v>
      </c>
      <c r="K29" s="286">
        <f>編曲者よみ</f>
        <v>0</v>
      </c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18" t="s">
        <v>25</v>
      </c>
      <c r="W29" s="300" t="s">
        <v>5</v>
      </c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2"/>
      <c r="AO29" s="1"/>
      <c r="AP29" s="3"/>
    </row>
    <row r="30" spans="2:43" ht="13.5" customHeight="1">
      <c r="B30" s="1"/>
      <c r="C30" s="267"/>
      <c r="D30" s="268"/>
      <c r="E30" s="309" t="s">
        <v>9</v>
      </c>
      <c r="F30" s="310"/>
      <c r="G30" s="310"/>
      <c r="H30" s="311"/>
      <c r="I30" s="296"/>
      <c r="J30" s="510">
        <f>編曲者</f>
        <v>0</v>
      </c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28"/>
      <c r="W30" s="510">
        <f>編曲者スペル</f>
        <v>0</v>
      </c>
      <c r="X30" s="511"/>
      <c r="Y30" s="511"/>
      <c r="Z30" s="511"/>
      <c r="AA30" s="511"/>
      <c r="AB30" s="511"/>
      <c r="AC30" s="511"/>
      <c r="AD30" s="511"/>
      <c r="AE30" s="511"/>
      <c r="AF30" s="511"/>
      <c r="AG30" s="511"/>
      <c r="AH30" s="511"/>
      <c r="AI30" s="511"/>
      <c r="AJ30" s="511"/>
      <c r="AK30" s="511"/>
      <c r="AL30" s="511"/>
      <c r="AM30" s="511"/>
      <c r="AN30" s="512"/>
      <c r="AO30" s="1"/>
      <c r="AP30" s="3"/>
    </row>
    <row r="31" spans="2:43" ht="13.5" customHeight="1">
      <c r="B31" s="1"/>
      <c r="C31" s="267"/>
      <c r="D31" s="268"/>
      <c r="E31" s="312"/>
      <c r="F31" s="313"/>
      <c r="G31" s="313"/>
      <c r="H31" s="314"/>
      <c r="I31" s="297"/>
      <c r="J31" s="513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29"/>
      <c r="W31" s="513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  <c r="AN31" s="515"/>
      <c r="AO31" s="1"/>
      <c r="AP31" s="3"/>
    </row>
    <row r="32" spans="2:43" ht="13.5" customHeight="1">
      <c r="B32" s="1"/>
      <c r="C32" s="267"/>
      <c r="D32" s="268"/>
      <c r="E32" s="248" t="s">
        <v>10</v>
      </c>
      <c r="F32" s="249"/>
      <c r="G32" s="249"/>
      <c r="H32" s="250"/>
      <c r="I32" s="485" t="str">
        <f>使用楽譜出版社</f>
        <v>（選択してください）</v>
      </c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7"/>
      <c r="W32" s="491" t="b">
        <f>IF(I32="その他","その他の出版社")</f>
        <v>0</v>
      </c>
      <c r="X32" s="492"/>
      <c r="Y32" s="492"/>
      <c r="Z32" s="492"/>
      <c r="AA32" s="493"/>
      <c r="AB32" s="497">
        <f>その他の出版社</f>
        <v>0</v>
      </c>
      <c r="AC32" s="497"/>
      <c r="AD32" s="497"/>
      <c r="AE32" s="497"/>
      <c r="AF32" s="497"/>
      <c r="AG32" s="497"/>
      <c r="AH32" s="497"/>
      <c r="AI32" s="497"/>
      <c r="AJ32" s="497"/>
      <c r="AK32" s="497"/>
      <c r="AL32" s="497"/>
      <c r="AM32" s="497"/>
      <c r="AN32" s="498"/>
      <c r="AO32" s="1"/>
      <c r="AP32" s="3"/>
    </row>
    <row r="33" spans="2:42" ht="13.5" customHeight="1">
      <c r="B33" s="1"/>
      <c r="C33" s="269"/>
      <c r="D33" s="270"/>
      <c r="E33" s="251"/>
      <c r="F33" s="252"/>
      <c r="G33" s="252"/>
      <c r="H33" s="253"/>
      <c r="I33" s="488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90"/>
      <c r="W33" s="494"/>
      <c r="X33" s="495"/>
      <c r="Y33" s="495"/>
      <c r="Z33" s="495"/>
      <c r="AA33" s="496"/>
      <c r="AB33" s="499"/>
      <c r="AC33" s="499"/>
      <c r="AD33" s="499"/>
      <c r="AE33" s="499"/>
      <c r="AF33" s="499"/>
      <c r="AG33" s="499"/>
      <c r="AH33" s="499"/>
      <c r="AI33" s="499"/>
      <c r="AJ33" s="499"/>
      <c r="AK33" s="499"/>
      <c r="AL33" s="499"/>
      <c r="AM33" s="499"/>
      <c r="AN33" s="500"/>
      <c r="AO33" s="1"/>
      <c r="AP33" s="3"/>
    </row>
    <row r="34" spans="2:42" ht="13.5" customHeight="1">
      <c r="B34" s="19"/>
      <c r="C34" s="160" t="s">
        <v>11</v>
      </c>
      <c r="D34" s="161"/>
      <c r="E34" s="501" t="str">
        <f>著作権</f>
        <v>（選択してください）</v>
      </c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  <c r="AA34" s="502"/>
      <c r="AB34" s="502"/>
      <c r="AC34" s="502"/>
      <c r="AD34" s="502"/>
      <c r="AE34" s="502"/>
      <c r="AF34" s="502"/>
      <c r="AG34" s="502"/>
      <c r="AH34" s="502"/>
      <c r="AI34" s="502"/>
      <c r="AJ34" s="502"/>
      <c r="AK34" s="502"/>
      <c r="AL34" s="502"/>
      <c r="AM34" s="502"/>
      <c r="AN34" s="503"/>
      <c r="AO34" s="19"/>
      <c r="AP34" s="3"/>
    </row>
    <row r="35" spans="2:42" ht="13.5" customHeight="1">
      <c r="B35" s="19"/>
      <c r="C35" s="162"/>
      <c r="D35" s="163"/>
      <c r="E35" s="504"/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P35" s="505"/>
      <c r="Q35" s="505"/>
      <c r="R35" s="505"/>
      <c r="S35" s="505"/>
      <c r="T35" s="505"/>
      <c r="U35" s="505"/>
      <c r="V35" s="505"/>
      <c r="W35" s="505"/>
      <c r="X35" s="505"/>
      <c r="Y35" s="505"/>
      <c r="Z35" s="505"/>
      <c r="AA35" s="505"/>
      <c r="AB35" s="505"/>
      <c r="AC35" s="505"/>
      <c r="AD35" s="505"/>
      <c r="AE35" s="505"/>
      <c r="AF35" s="505"/>
      <c r="AG35" s="505"/>
      <c r="AH35" s="505"/>
      <c r="AI35" s="505"/>
      <c r="AJ35" s="505"/>
      <c r="AK35" s="505"/>
      <c r="AL35" s="505"/>
      <c r="AM35" s="505"/>
      <c r="AN35" s="506"/>
      <c r="AO35" s="19"/>
      <c r="AP35" s="3"/>
    </row>
    <row r="36" spans="2:42" ht="13.5" customHeight="1">
      <c r="B36" s="19"/>
      <c r="C36" s="162"/>
      <c r="D36" s="163"/>
      <c r="E36" s="343" t="str">
        <f>IF(LEFT(E34)="イ","許諾先",IF(LEFT(E34)="ウ","許諾先",""))</f>
        <v/>
      </c>
      <c r="F36" s="344"/>
      <c r="G36" s="344"/>
      <c r="H36" s="507">
        <f>許諾先</f>
        <v>0</v>
      </c>
      <c r="I36" s="507"/>
      <c r="J36" s="507"/>
      <c r="K36" s="507"/>
      <c r="L36" s="507"/>
      <c r="M36" s="507"/>
      <c r="N36" s="507"/>
      <c r="O36" s="507"/>
      <c r="P36" s="507"/>
      <c r="Q36" s="507"/>
      <c r="R36" s="507"/>
      <c r="S36" s="507"/>
      <c r="T36" s="220" t="s">
        <v>80</v>
      </c>
      <c r="U36" s="221"/>
      <c r="V36" s="222"/>
      <c r="W36" s="519" t="str">
        <f>録音録画</f>
        <v>（選択してください）</v>
      </c>
      <c r="X36" s="520"/>
      <c r="Y36" s="520"/>
      <c r="Z36" s="520"/>
      <c r="AA36" s="520"/>
      <c r="AB36" s="520"/>
      <c r="AC36" s="520"/>
      <c r="AD36" s="520"/>
      <c r="AE36" s="520"/>
      <c r="AF36" s="521"/>
      <c r="AG36" s="166" t="s">
        <v>53</v>
      </c>
      <c r="AH36" s="167"/>
      <c r="AI36" s="167"/>
      <c r="AJ36" s="524" t="str">
        <f>上位大会</f>
        <v>（選択してください）</v>
      </c>
      <c r="AK36" s="524"/>
      <c r="AL36" s="524"/>
      <c r="AM36" s="524"/>
      <c r="AN36" s="525"/>
      <c r="AO36" s="19"/>
      <c r="AP36" s="20"/>
    </row>
    <row r="37" spans="2:42" ht="13.5" customHeight="1">
      <c r="B37" s="19"/>
      <c r="C37" s="164"/>
      <c r="D37" s="165"/>
      <c r="E37" s="345"/>
      <c r="F37" s="346"/>
      <c r="G37" s="346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223"/>
      <c r="U37" s="224"/>
      <c r="V37" s="225"/>
      <c r="W37" s="522"/>
      <c r="X37" s="508"/>
      <c r="Y37" s="508"/>
      <c r="Z37" s="508"/>
      <c r="AA37" s="508"/>
      <c r="AB37" s="508"/>
      <c r="AC37" s="508"/>
      <c r="AD37" s="508"/>
      <c r="AE37" s="508"/>
      <c r="AF37" s="523"/>
      <c r="AG37" s="168"/>
      <c r="AH37" s="169"/>
      <c r="AI37" s="169"/>
      <c r="AJ37" s="526"/>
      <c r="AK37" s="526"/>
      <c r="AL37" s="526"/>
      <c r="AM37" s="526"/>
      <c r="AN37" s="527"/>
      <c r="AO37" s="19"/>
      <c r="AP37" s="20"/>
    </row>
    <row r="38" spans="2:42" s="7" customFormat="1" ht="13.5" customHeight="1">
      <c r="B38" s="1"/>
      <c r="C38" s="337" t="s">
        <v>12</v>
      </c>
      <c r="D38" s="338"/>
      <c r="E38" s="464" t="str">
        <f>交通手段</f>
        <v>（選択してください）</v>
      </c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379" t="str">
        <f>IF(E38="観光バス・貸切バス","バスの台数","")</f>
        <v/>
      </c>
      <c r="X38" s="380"/>
      <c r="Y38" s="380"/>
      <c r="Z38" s="380"/>
      <c r="AA38" s="380"/>
      <c r="AB38" s="383"/>
      <c r="AC38" s="465">
        <f>バス台数</f>
        <v>1</v>
      </c>
      <c r="AD38" s="465"/>
      <c r="AE38" s="465"/>
      <c r="AF38" s="465"/>
      <c r="AG38" s="465"/>
      <c r="AH38" s="465"/>
      <c r="AI38" s="468"/>
      <c r="AJ38" s="379" t="str">
        <f>IF(E38="観光バス・貸切バス","台","")</f>
        <v/>
      </c>
      <c r="AK38" s="380"/>
      <c r="AL38" s="380"/>
      <c r="AM38" s="380"/>
      <c r="AN38" s="381"/>
      <c r="AO38" s="1"/>
      <c r="AP38" s="20"/>
    </row>
    <row r="39" spans="2:42" s="7" customFormat="1" ht="13.5" customHeight="1">
      <c r="B39" s="1"/>
      <c r="C39" s="176"/>
      <c r="D39" s="177"/>
      <c r="E39" s="466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365"/>
      <c r="X39" s="366"/>
      <c r="Y39" s="366"/>
      <c r="Z39" s="366"/>
      <c r="AA39" s="366"/>
      <c r="AB39" s="367"/>
      <c r="AC39" s="467"/>
      <c r="AD39" s="467"/>
      <c r="AE39" s="467"/>
      <c r="AF39" s="467"/>
      <c r="AG39" s="467"/>
      <c r="AH39" s="467"/>
      <c r="AI39" s="469"/>
      <c r="AJ39" s="365"/>
      <c r="AK39" s="366"/>
      <c r="AL39" s="366"/>
      <c r="AM39" s="366"/>
      <c r="AN39" s="382"/>
      <c r="AO39" s="1"/>
      <c r="AP39" s="20"/>
    </row>
    <row r="40" spans="2:42" s="7" customFormat="1" ht="13.5" customHeight="1">
      <c r="B40" s="1"/>
      <c r="C40" s="176"/>
      <c r="D40" s="177"/>
      <c r="E40" s="470" t="s">
        <v>127</v>
      </c>
      <c r="F40" s="471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362" t="str">
        <f>IF(E38="その他","その他の交通
手段を入力→","")</f>
        <v/>
      </c>
      <c r="X40" s="363"/>
      <c r="Y40" s="363"/>
      <c r="Z40" s="363"/>
      <c r="AA40" s="363"/>
      <c r="AB40" s="364"/>
      <c r="AC40" s="474">
        <f>交通手段②</f>
        <v>0</v>
      </c>
      <c r="AD40" s="474"/>
      <c r="AE40" s="474"/>
      <c r="AF40" s="474"/>
      <c r="AG40" s="474"/>
      <c r="AH40" s="474"/>
      <c r="AI40" s="474"/>
      <c r="AJ40" s="474"/>
      <c r="AK40" s="474"/>
      <c r="AL40" s="474"/>
      <c r="AM40" s="474"/>
      <c r="AN40" s="475"/>
      <c r="AO40" s="1"/>
      <c r="AP40" s="3"/>
    </row>
    <row r="41" spans="2:42" s="7" customFormat="1" ht="13.5" customHeight="1">
      <c r="B41" s="1"/>
      <c r="C41" s="339"/>
      <c r="D41" s="340"/>
      <c r="E41" s="472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365"/>
      <c r="X41" s="366"/>
      <c r="Y41" s="366"/>
      <c r="Z41" s="366"/>
      <c r="AA41" s="366"/>
      <c r="AB41" s="367"/>
      <c r="AC41" s="467"/>
      <c r="AD41" s="467"/>
      <c r="AE41" s="467"/>
      <c r="AF41" s="467"/>
      <c r="AG41" s="467"/>
      <c r="AH41" s="467"/>
      <c r="AI41" s="467"/>
      <c r="AJ41" s="467"/>
      <c r="AK41" s="467"/>
      <c r="AL41" s="467"/>
      <c r="AM41" s="467"/>
      <c r="AN41" s="476"/>
      <c r="AO41" s="1"/>
      <c r="AP41" s="3"/>
    </row>
    <row r="42" spans="2:42" ht="13.5" customHeight="1">
      <c r="B42" s="1"/>
      <c r="C42" s="174" t="s">
        <v>54</v>
      </c>
      <c r="D42" s="175"/>
      <c r="E42" s="477" t="str">
        <f>楽器輸送</f>
        <v>（選択してください）</v>
      </c>
      <c r="F42" s="478"/>
      <c r="G42" s="478"/>
      <c r="H42" s="478"/>
      <c r="I42" s="478"/>
      <c r="J42" s="478"/>
      <c r="K42" s="478"/>
      <c r="L42" s="478"/>
      <c r="M42" s="478"/>
      <c r="N42" s="478"/>
      <c r="O42" s="478"/>
      <c r="P42" s="478"/>
      <c r="Q42" s="478"/>
      <c r="R42" s="478"/>
      <c r="S42" s="478"/>
      <c r="T42" s="478"/>
      <c r="U42" s="478"/>
      <c r="V42" s="478"/>
      <c r="W42" s="195" t="str">
        <f>IF(楽器輸送="トラック","右欄に詳細を入力","")</f>
        <v/>
      </c>
      <c r="X42" s="196"/>
      <c r="Y42" s="196"/>
      <c r="Z42" s="196"/>
      <c r="AA42" s="196"/>
      <c r="AB42" s="197"/>
      <c r="AC42" s="479">
        <f>トラックサイズ</f>
        <v>0</v>
      </c>
      <c r="AD42" s="479"/>
      <c r="AE42" s="479"/>
      <c r="AF42" s="183" t="str">
        <f>IF(楽器輸送="トラック","t 車","")</f>
        <v/>
      </c>
      <c r="AG42" s="183"/>
      <c r="AH42" s="183"/>
      <c r="AI42" s="479">
        <f>トラック台数</f>
        <v>0</v>
      </c>
      <c r="AJ42" s="479"/>
      <c r="AK42" s="479"/>
      <c r="AL42" s="370" t="str">
        <f>IF(楽器輸送="トラック","台","")</f>
        <v/>
      </c>
      <c r="AM42" s="370"/>
      <c r="AN42" s="371"/>
      <c r="AO42" s="1"/>
      <c r="AP42" s="3"/>
    </row>
    <row r="43" spans="2:42" ht="13.5" customHeight="1">
      <c r="B43" s="1"/>
      <c r="C43" s="176"/>
      <c r="D43" s="177"/>
      <c r="E43" s="466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198"/>
      <c r="X43" s="199"/>
      <c r="Y43" s="199"/>
      <c r="Z43" s="199"/>
      <c r="AA43" s="199"/>
      <c r="AB43" s="200"/>
      <c r="AC43" s="480"/>
      <c r="AD43" s="480"/>
      <c r="AE43" s="480"/>
      <c r="AF43" s="184"/>
      <c r="AG43" s="184"/>
      <c r="AH43" s="184"/>
      <c r="AI43" s="480"/>
      <c r="AJ43" s="480"/>
      <c r="AK43" s="480"/>
      <c r="AL43" s="372"/>
      <c r="AM43" s="372"/>
      <c r="AN43" s="373"/>
      <c r="AO43" s="1"/>
      <c r="AP43" s="3"/>
    </row>
    <row r="44" spans="2:42" ht="13.5" customHeight="1">
      <c r="B44" s="1"/>
      <c r="C44" s="176"/>
      <c r="D44" s="177"/>
      <c r="E44" s="470" t="s">
        <v>130</v>
      </c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81"/>
      <c r="W44" s="351" t="str">
        <f>IF(E42="その他","その他の輸送手段","")</f>
        <v/>
      </c>
      <c r="X44" s="352"/>
      <c r="Y44" s="352"/>
      <c r="Z44" s="352"/>
      <c r="AA44" s="352"/>
      <c r="AB44" s="353"/>
      <c r="AC44" s="460">
        <f>楽器輸送②</f>
        <v>0</v>
      </c>
      <c r="AD44" s="460"/>
      <c r="AE44" s="460"/>
      <c r="AF44" s="460"/>
      <c r="AG44" s="460"/>
      <c r="AH44" s="460"/>
      <c r="AI44" s="460"/>
      <c r="AJ44" s="460"/>
      <c r="AK44" s="460"/>
      <c r="AL44" s="460"/>
      <c r="AM44" s="460"/>
      <c r="AN44" s="461"/>
      <c r="AO44" s="1"/>
      <c r="AP44" s="3"/>
    </row>
    <row r="45" spans="2:42" ht="13.5" customHeight="1">
      <c r="B45" s="1"/>
      <c r="C45" s="178"/>
      <c r="D45" s="179"/>
      <c r="E45" s="482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4"/>
      <c r="W45" s="354"/>
      <c r="X45" s="355"/>
      <c r="Y45" s="355"/>
      <c r="Z45" s="355"/>
      <c r="AA45" s="355"/>
      <c r="AB45" s="356"/>
      <c r="AC45" s="462"/>
      <c r="AD45" s="462"/>
      <c r="AE45" s="462"/>
      <c r="AF45" s="462"/>
      <c r="AG45" s="462"/>
      <c r="AH45" s="462"/>
      <c r="AI45" s="462"/>
      <c r="AJ45" s="462"/>
      <c r="AK45" s="462"/>
      <c r="AL45" s="462"/>
      <c r="AM45" s="462"/>
      <c r="AN45" s="463"/>
      <c r="AO45" s="1"/>
      <c r="AP45" s="3"/>
    </row>
    <row r="46" spans="2:42" ht="13.5" customHeight="1">
      <c r="B46" s="1"/>
      <c r="C46" s="110" t="s">
        <v>160</v>
      </c>
      <c r="D46" s="152"/>
      <c r="E46" s="152"/>
      <c r="F46" s="152"/>
      <c r="G46" s="152"/>
      <c r="H46" s="153"/>
      <c r="I46" s="21" t="s">
        <v>28</v>
      </c>
      <c r="J46" s="376"/>
      <c r="K46" s="376"/>
      <c r="L46" s="376"/>
      <c r="M46" s="22" t="s">
        <v>29</v>
      </c>
      <c r="N46" s="376"/>
      <c r="O46" s="376"/>
      <c r="P46" s="376"/>
      <c r="Q46" s="376"/>
      <c r="R46" s="374"/>
      <c r="S46" s="374"/>
      <c r="T46" s="374"/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  <c r="AH46" s="374"/>
      <c r="AI46" s="374"/>
      <c r="AJ46" s="374"/>
      <c r="AK46" s="374"/>
      <c r="AL46" s="374"/>
      <c r="AM46" s="374"/>
      <c r="AN46" s="375"/>
      <c r="AO46" s="1"/>
      <c r="AP46" s="3"/>
    </row>
    <row r="47" spans="2:42" ht="13.5" customHeight="1">
      <c r="B47" s="1"/>
      <c r="C47" s="119"/>
      <c r="D47" s="120"/>
      <c r="E47" s="120"/>
      <c r="F47" s="120"/>
      <c r="G47" s="120"/>
      <c r="H47" s="121"/>
      <c r="I47" s="388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  <c r="X47" s="389"/>
      <c r="Y47" s="389"/>
      <c r="Z47" s="389"/>
      <c r="AA47" s="389"/>
      <c r="AB47" s="389"/>
      <c r="AC47" s="389"/>
      <c r="AD47" s="389"/>
      <c r="AE47" s="389"/>
      <c r="AF47" s="389"/>
      <c r="AG47" s="389"/>
      <c r="AH47" s="389"/>
      <c r="AI47" s="389"/>
      <c r="AJ47" s="389"/>
      <c r="AK47" s="389"/>
      <c r="AL47" s="389"/>
      <c r="AM47" s="389"/>
      <c r="AN47" s="390"/>
      <c r="AO47" s="1"/>
      <c r="AP47" s="3"/>
    </row>
    <row r="48" spans="2:42" ht="13.5" customHeight="1">
      <c r="B48" s="1"/>
      <c r="C48" s="119"/>
      <c r="D48" s="120"/>
      <c r="E48" s="120"/>
      <c r="F48" s="120"/>
      <c r="G48" s="120"/>
      <c r="H48" s="121"/>
      <c r="I48" s="391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  <c r="AN48" s="393"/>
      <c r="AO48" s="1"/>
      <c r="AP48" s="3"/>
    </row>
    <row r="49" spans="2:42" ht="13.5" customHeight="1">
      <c r="B49" s="1"/>
      <c r="C49" s="119"/>
      <c r="D49" s="120"/>
      <c r="E49" s="120"/>
      <c r="F49" s="120"/>
      <c r="G49" s="120"/>
      <c r="H49" s="121"/>
      <c r="I49" s="368" t="s">
        <v>13</v>
      </c>
      <c r="J49" s="368"/>
      <c r="K49" s="368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368" t="s">
        <v>14</v>
      </c>
      <c r="Z49" s="368"/>
      <c r="AA49" s="368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6"/>
      <c r="AO49" s="1"/>
      <c r="AP49" s="3"/>
    </row>
    <row r="50" spans="2:42" ht="13.5" customHeight="1">
      <c r="B50" s="1"/>
      <c r="C50" s="122"/>
      <c r="D50" s="123"/>
      <c r="E50" s="123"/>
      <c r="F50" s="123"/>
      <c r="G50" s="123"/>
      <c r="H50" s="124"/>
      <c r="I50" s="369"/>
      <c r="J50" s="369"/>
      <c r="K50" s="369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369"/>
      <c r="Z50" s="369"/>
      <c r="AA50" s="369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8"/>
      <c r="AO50" s="1"/>
      <c r="AP50" s="3"/>
    </row>
    <row r="51" spans="2:42" ht="13.5" customHeight="1">
      <c r="B51" s="1"/>
      <c r="C51" s="110" t="s">
        <v>159</v>
      </c>
      <c r="D51" s="152"/>
      <c r="E51" s="152"/>
      <c r="F51" s="152"/>
      <c r="G51" s="152"/>
      <c r="H51" s="153"/>
      <c r="I51" s="419" t="s">
        <v>27</v>
      </c>
      <c r="J51" s="451"/>
      <c r="K51" s="452"/>
      <c r="L51" s="452"/>
      <c r="M51" s="452"/>
      <c r="N51" s="452"/>
      <c r="O51" s="452"/>
      <c r="P51" s="452"/>
      <c r="Q51" s="452"/>
      <c r="R51" s="452"/>
      <c r="S51" s="452"/>
      <c r="T51" s="452"/>
      <c r="U51" s="452"/>
      <c r="V51" s="452"/>
      <c r="W51" s="452"/>
      <c r="X51" s="453"/>
      <c r="Y51" s="457" t="s">
        <v>16</v>
      </c>
      <c r="Z51" s="451"/>
      <c r="AA51" s="452"/>
      <c r="AB51" s="452"/>
      <c r="AC51" s="452"/>
      <c r="AD51" s="452"/>
      <c r="AE51" s="452"/>
      <c r="AF51" s="452"/>
      <c r="AG51" s="452"/>
      <c r="AH51" s="452"/>
      <c r="AI51" s="452"/>
      <c r="AJ51" s="452"/>
      <c r="AK51" s="452"/>
      <c r="AL51" s="452"/>
      <c r="AM51" s="452"/>
      <c r="AN51" s="459"/>
      <c r="AO51" s="1"/>
      <c r="AP51" s="3"/>
    </row>
    <row r="52" spans="2:42" ht="13.5" customHeight="1">
      <c r="B52" s="1"/>
      <c r="C52" s="122"/>
      <c r="D52" s="123"/>
      <c r="E52" s="123"/>
      <c r="F52" s="123"/>
      <c r="G52" s="123"/>
      <c r="H52" s="124"/>
      <c r="I52" s="406"/>
      <c r="J52" s="188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217"/>
      <c r="Y52" s="458"/>
      <c r="Z52" s="188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189"/>
      <c r="AO52" s="1"/>
      <c r="AP52" s="3"/>
    </row>
    <row r="53" spans="2:42" ht="13.5" customHeight="1"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1"/>
      <c r="AP53" s="3"/>
    </row>
    <row r="54" spans="2:42" ht="13.5" customHeight="1">
      <c r="B54" s="1"/>
      <c r="C54" s="180" t="s">
        <v>79</v>
      </c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"/>
      <c r="AP54" s="3"/>
    </row>
    <row r="55" spans="2:42" ht="13.5" customHeight="1">
      <c r="B55" s="1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76</v>
      </c>
      <c r="AE55" s="6"/>
      <c r="AF55" s="101"/>
      <c r="AG55" s="101"/>
      <c r="AH55" s="6" t="s">
        <v>18</v>
      </c>
      <c r="AI55" s="173"/>
      <c r="AJ55" s="173"/>
      <c r="AK55" s="6" t="s">
        <v>19</v>
      </c>
      <c r="AL55" s="173"/>
      <c r="AM55" s="173"/>
      <c r="AN55" s="6" t="s">
        <v>20</v>
      </c>
      <c r="AO55" s="1"/>
      <c r="AP55" s="3"/>
    </row>
    <row r="56" spans="2:42" ht="13.5" customHeight="1">
      <c r="B56" s="1"/>
      <c r="C56" s="171" t="s">
        <v>175</v>
      </c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"/>
      <c r="AP56" s="3"/>
    </row>
    <row r="57" spans="2:42" ht="7.25" customHeight="1">
      <c r="B57" s="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5"/>
      <c r="AL57" s="5"/>
      <c r="AM57" s="5"/>
      <c r="AN57" s="5"/>
      <c r="AO57" s="1"/>
      <c r="AP57" s="3"/>
    </row>
    <row r="58" spans="2:42" ht="13.25" customHeight="1">
      <c r="B58" s="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92" t="s">
        <v>163</v>
      </c>
      <c r="O58" s="92"/>
      <c r="P58" s="92"/>
      <c r="Q58" s="92"/>
      <c r="R58" s="92"/>
      <c r="S58" s="92"/>
      <c r="T58" s="5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5"/>
      <c r="AL58" s="5"/>
      <c r="AM58" s="5"/>
      <c r="AN58" s="5"/>
      <c r="AO58" s="1"/>
      <c r="AP58" s="3"/>
    </row>
    <row r="59" spans="2:42" ht="13.25" customHeight="1">
      <c r="B59" s="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92"/>
      <c r="O59" s="92"/>
      <c r="P59" s="92"/>
      <c r="Q59" s="92"/>
      <c r="R59" s="92"/>
      <c r="S59" s="92"/>
      <c r="T59" s="5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5"/>
      <c r="AL59" s="5"/>
      <c r="AM59" s="5"/>
      <c r="AN59" s="5"/>
      <c r="AO59" s="1"/>
      <c r="AP59" s="3"/>
    </row>
    <row r="60" spans="2:42" ht="13.5" customHeight="1">
      <c r="B60" s="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02" t="s">
        <v>21</v>
      </c>
      <c r="O60" s="102"/>
      <c r="P60" s="102"/>
      <c r="Q60" s="102"/>
      <c r="R60" s="102"/>
      <c r="S60" s="102"/>
      <c r="T60" s="7"/>
      <c r="U60" s="103"/>
      <c r="V60" s="103"/>
      <c r="W60" s="103"/>
      <c r="X60" s="103"/>
      <c r="Y60" s="103"/>
      <c r="Z60" s="103"/>
      <c r="AA60" s="170" t="s">
        <v>22</v>
      </c>
      <c r="AB60" s="103"/>
      <c r="AC60" s="103"/>
      <c r="AD60" s="103"/>
      <c r="AE60" s="103"/>
      <c r="AF60" s="103"/>
      <c r="AG60" s="103"/>
      <c r="AH60" s="103"/>
      <c r="AI60" s="103"/>
      <c r="AJ60" s="103"/>
      <c r="AK60" s="7"/>
      <c r="AL60" s="172" t="s">
        <v>23</v>
      </c>
      <c r="AM60" s="172"/>
      <c r="AN60" s="172"/>
      <c r="AO60" s="1"/>
      <c r="AP60" s="3"/>
    </row>
    <row r="61" spans="2:42" ht="13.5" customHeight="1">
      <c r="B61" s="1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102"/>
      <c r="O61" s="102"/>
      <c r="P61" s="102"/>
      <c r="Q61" s="102"/>
      <c r="R61" s="102"/>
      <c r="S61" s="102"/>
      <c r="T61" s="8"/>
      <c r="U61" s="104"/>
      <c r="V61" s="104"/>
      <c r="W61" s="104"/>
      <c r="X61" s="104"/>
      <c r="Y61" s="104"/>
      <c r="Z61" s="104"/>
      <c r="AA61" s="170"/>
      <c r="AB61" s="104"/>
      <c r="AC61" s="104"/>
      <c r="AD61" s="104"/>
      <c r="AE61" s="104"/>
      <c r="AF61" s="104"/>
      <c r="AG61" s="104"/>
      <c r="AH61" s="104"/>
      <c r="AI61" s="104"/>
      <c r="AJ61" s="104"/>
      <c r="AK61" s="8"/>
      <c r="AL61" s="172"/>
      <c r="AM61" s="172"/>
      <c r="AN61" s="172"/>
      <c r="AO61" s="1"/>
      <c r="AP61" s="3"/>
    </row>
    <row r="62" spans="2:4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3"/>
    </row>
    <row r="63" spans="2:4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</sheetData>
  <sheetProtection algorithmName="SHA-512" hashValue="zZEVmI2jYL7pbpem1y/7xmvVJe38OZlI9dsAKCWcmVV8R9PimaUiWkZsjZ17W43lVZir4y0ZAAXNR7Eu5lJevA==" saltValue="iLsrqC7Gu1XIH9F8kR0kHw==" spinCount="100000" sheet="1" selectLockedCells="1"/>
  <mergeCells count="107">
    <mergeCell ref="C13:H13"/>
    <mergeCell ref="J13:AH13"/>
    <mergeCell ref="AJ13:AN13"/>
    <mergeCell ref="C14:H15"/>
    <mergeCell ref="I14:AI15"/>
    <mergeCell ref="AJ14:AN15"/>
    <mergeCell ref="C7:AN8"/>
    <mergeCell ref="C9:H10"/>
    <mergeCell ref="I9:X10"/>
    <mergeCell ref="C11:H12"/>
    <mergeCell ref="I11:X12"/>
    <mergeCell ref="Y11:AD12"/>
    <mergeCell ref="AE11:AJ12"/>
    <mergeCell ref="AK11:AN12"/>
    <mergeCell ref="AJ16:AL18"/>
    <mergeCell ref="AM16:AN18"/>
    <mergeCell ref="AQ16:AQ20"/>
    <mergeCell ref="C17:H18"/>
    <mergeCell ref="I17:V18"/>
    <mergeCell ref="C19:H20"/>
    <mergeCell ref="I19:AE20"/>
    <mergeCell ref="AF19:AI20"/>
    <mergeCell ref="AJ19:AN20"/>
    <mergeCell ref="C16:H16"/>
    <mergeCell ref="J16:U16"/>
    <mergeCell ref="W16:Z18"/>
    <mergeCell ref="AA16:AC18"/>
    <mergeCell ref="AD16:AE18"/>
    <mergeCell ref="AF16:AI18"/>
    <mergeCell ref="I29:I31"/>
    <mergeCell ref="K29:U29"/>
    <mergeCell ref="W29:AN29"/>
    <mergeCell ref="E30:H31"/>
    <mergeCell ref="J30:V31"/>
    <mergeCell ref="E26:H26"/>
    <mergeCell ref="I26:I28"/>
    <mergeCell ref="K26:U26"/>
    <mergeCell ref="W30:AN31"/>
    <mergeCell ref="E32:H33"/>
    <mergeCell ref="I32:V33"/>
    <mergeCell ref="W32:AA33"/>
    <mergeCell ref="AB32:AN33"/>
    <mergeCell ref="C34:D37"/>
    <mergeCell ref="E34:AN35"/>
    <mergeCell ref="E36:G37"/>
    <mergeCell ref="H36:S37"/>
    <mergeCell ref="T36:V37"/>
    <mergeCell ref="C21:D33"/>
    <mergeCell ref="E21:H25"/>
    <mergeCell ref="N21:AM21"/>
    <mergeCell ref="I22:L23"/>
    <mergeCell ref="M22:AN23"/>
    <mergeCell ref="I24:L25"/>
    <mergeCell ref="M24:AN25"/>
    <mergeCell ref="W36:AF37"/>
    <mergeCell ref="AG36:AI37"/>
    <mergeCell ref="AJ36:AN37"/>
    <mergeCell ref="W26:AN26"/>
    <mergeCell ref="E27:H28"/>
    <mergeCell ref="J27:V28"/>
    <mergeCell ref="W27:AN28"/>
    <mergeCell ref="E29:H29"/>
    <mergeCell ref="C38:D41"/>
    <mergeCell ref="E38:V39"/>
    <mergeCell ref="W38:AB39"/>
    <mergeCell ref="AC38:AI39"/>
    <mergeCell ref="AJ38:AN39"/>
    <mergeCell ref="E40:V41"/>
    <mergeCell ref="W40:AB41"/>
    <mergeCell ref="AC40:AN41"/>
    <mergeCell ref="C42:D45"/>
    <mergeCell ref="E42:V43"/>
    <mergeCell ref="W42:AB43"/>
    <mergeCell ref="AC42:AE43"/>
    <mergeCell ref="AF42:AH43"/>
    <mergeCell ref="AI42:AK43"/>
    <mergeCell ref="AL42:AN43"/>
    <mergeCell ref="E44:V45"/>
    <mergeCell ref="W44:AB45"/>
    <mergeCell ref="C51:H52"/>
    <mergeCell ref="I51:I52"/>
    <mergeCell ref="J51:X52"/>
    <mergeCell ref="Y51:Y52"/>
    <mergeCell ref="Z51:AN52"/>
    <mergeCell ref="C54:AN54"/>
    <mergeCell ref="AC44:AN45"/>
    <mergeCell ref="C46:H50"/>
    <mergeCell ref="J46:L46"/>
    <mergeCell ref="N46:Q46"/>
    <mergeCell ref="R46:AN46"/>
    <mergeCell ref="I47:AN48"/>
    <mergeCell ref="I49:K50"/>
    <mergeCell ref="L49:X50"/>
    <mergeCell ref="Y49:AA50"/>
    <mergeCell ref="AB49:AN50"/>
    <mergeCell ref="N60:S61"/>
    <mergeCell ref="U60:Z61"/>
    <mergeCell ref="AA60:AA61"/>
    <mergeCell ref="AB60:AJ61"/>
    <mergeCell ref="AL60:AN61"/>
    <mergeCell ref="AF55:AG55"/>
    <mergeCell ref="AI55:AJ55"/>
    <mergeCell ref="AL55:AM55"/>
    <mergeCell ref="C56:AN56"/>
    <mergeCell ref="U57:AJ57"/>
    <mergeCell ref="N58:S59"/>
    <mergeCell ref="U58:AJ59"/>
  </mergeCells>
  <phoneticPr fontId="1"/>
  <conditionalFormatting sqref="E36:H36 E37:G37">
    <cfRule type="expression" dxfId="56" priority="26">
      <formula>$E$36="許諾先"</formula>
    </cfRule>
  </conditionalFormatting>
  <conditionalFormatting sqref="E38:V39 E42:V43">
    <cfRule type="cellIs" dxfId="55" priority="20" stopIfTrue="1" operator="equal">
      <formula>"（選択してください）"</formula>
    </cfRule>
  </conditionalFormatting>
  <conditionalFormatting sqref="I14">
    <cfRule type="cellIs" dxfId="54" priority="25" stopIfTrue="1" operator="equal">
      <formula>0</formula>
    </cfRule>
  </conditionalFormatting>
  <conditionalFormatting sqref="I19">
    <cfRule type="expression" dxfId="53" priority="22">
      <formula>OR($I$11="小学生",$I$11="中学生Ｂ",$I$11="高等学校Ｂ")</formula>
    </cfRule>
  </conditionalFormatting>
  <conditionalFormatting sqref="I32:V33">
    <cfRule type="notContainsBlanks" dxfId="52" priority="16" stopIfTrue="1">
      <formula>LEN(TRIM(I32))&gt;0</formula>
    </cfRule>
  </conditionalFormatting>
  <conditionalFormatting sqref="I9:X10">
    <cfRule type="containsBlanks" dxfId="51" priority="1">
      <formula>LEN(TRIM(I9))=0</formula>
    </cfRule>
  </conditionalFormatting>
  <conditionalFormatting sqref="I11:X12">
    <cfRule type="expression" dxfId="50" priority="24">
      <formula>$I$11="（選択してください）"</formula>
    </cfRule>
  </conditionalFormatting>
  <conditionalFormatting sqref="J46:L46 N46:Q46 I47:AN48 L49:X50 AB49:AN50 J51:X52 Z51:AN52 U60:Z61 AB60:AJ61">
    <cfRule type="containsBlanks" dxfId="49" priority="2">
      <formula>LEN(TRIM(I46))=0</formula>
    </cfRule>
  </conditionalFormatting>
  <conditionalFormatting sqref="U58:AJ59">
    <cfRule type="containsBlanks" dxfId="48" priority="5">
      <formula>LEN(TRIM(U58))=0</formula>
    </cfRule>
  </conditionalFormatting>
  <conditionalFormatting sqref="W38 W40">
    <cfRule type="cellIs" dxfId="47" priority="10" stopIfTrue="1" operator="equal">
      <formula>"交通手段を入力→"</formula>
    </cfRule>
  </conditionalFormatting>
  <conditionalFormatting sqref="W38 AC38 AJ38:AN39">
    <cfRule type="expression" dxfId="46" priority="7">
      <formula>OR($E$38="（選択してください）",$E$38="公共交通機関",$E$38="その他")</formula>
    </cfRule>
  </conditionalFormatting>
  <conditionalFormatting sqref="W40 AC40">
    <cfRule type="expression" dxfId="45" priority="6">
      <formula>OR($E$38="（選択してください）",$E$38="公共交通機関",$E$38="観光バス・貸切バス")</formula>
    </cfRule>
  </conditionalFormatting>
  <conditionalFormatting sqref="W32:AA33">
    <cfRule type="cellIs" dxfId="44" priority="9" operator="equal">
      <formula>"その他の出版社"</formula>
    </cfRule>
  </conditionalFormatting>
  <conditionalFormatting sqref="AA16">
    <cfRule type="expression" dxfId="43" priority="28">
      <formula>$AA$16&gt;#REF!</formula>
    </cfRule>
  </conditionalFormatting>
  <conditionalFormatting sqref="AB32:AN33">
    <cfRule type="notContainsBlanks" dxfId="42" priority="14" stopIfTrue="1">
      <formula>LEN(TRIM(AB32))&gt;0</formula>
    </cfRule>
    <cfRule type="expression" dxfId="41" priority="15" stopIfTrue="1">
      <formula>OR($I$32="その他")</formula>
    </cfRule>
  </conditionalFormatting>
  <conditionalFormatting sqref="AC38">
    <cfRule type="notContainsBlanks" dxfId="40" priority="11" stopIfTrue="1">
      <formula>LEN(TRIM(AC38))&gt;0</formula>
    </cfRule>
    <cfRule type="expression" dxfId="39" priority="27" stopIfTrue="1">
      <formula>E38="観光バス・貸切バス"</formula>
    </cfRule>
  </conditionalFormatting>
  <conditionalFormatting sqref="AC40 AC44">
    <cfRule type="notContainsBlanks" dxfId="38" priority="12" stopIfTrue="1">
      <formula>LEN(TRIM(AC40))&gt;0</formula>
    </cfRule>
  </conditionalFormatting>
  <conditionalFormatting sqref="AC42:AE43">
    <cfRule type="notContainsBlanks" dxfId="37" priority="19" stopIfTrue="1">
      <formula>LEN(TRIM(AC42))&gt;0</formula>
    </cfRule>
  </conditionalFormatting>
  <conditionalFormatting sqref="AE11:AJ12">
    <cfRule type="expression" dxfId="36" priority="23">
      <formula>$AE$11="（選択してください）"</formula>
    </cfRule>
  </conditionalFormatting>
  <conditionalFormatting sqref="AF55:AG55">
    <cfRule type="expression" dxfId="35" priority="17">
      <formula>$AF$55&lt;&gt;""</formula>
    </cfRule>
  </conditionalFormatting>
  <conditionalFormatting sqref="AI55:AJ55">
    <cfRule type="containsBlanks" dxfId="34" priority="4">
      <formula>LEN(TRIM(AI55))=0</formula>
    </cfRule>
  </conditionalFormatting>
  <conditionalFormatting sqref="AI42:AK43">
    <cfRule type="notContainsBlanks" dxfId="33" priority="18" stopIfTrue="1">
      <formula>LEN(TRIM(AI42))&gt;0</formula>
    </cfRule>
  </conditionalFormatting>
  <conditionalFormatting sqref="AJ16">
    <cfRule type="cellIs" dxfId="32" priority="21" operator="greaterThan">
      <formula>20</formula>
    </cfRule>
  </conditionalFormatting>
  <conditionalFormatting sqref="AJ14:AN15">
    <cfRule type="containsBlanks" dxfId="31" priority="13">
      <formula>LEN(TRIM(AJ14))=0</formula>
    </cfRule>
  </conditionalFormatting>
  <conditionalFormatting sqref="AJ38:AN39">
    <cfRule type="cellIs" dxfId="30" priority="8" stopIfTrue="1" operator="equal">
      <formula>"交通手段を入力→"</formula>
    </cfRule>
  </conditionalFormatting>
  <conditionalFormatting sqref="AL55:AM55">
    <cfRule type="containsBlanks" dxfId="29" priority="3">
      <formula>LEN(TRIM(AL55))=0</formula>
    </cfRule>
  </conditionalFormatting>
  <dataValidations count="6">
    <dataValidation operator="greaterThan" showInputMessage="1" showErrorMessage="1" sqref="AC38:AI39" xr:uid="{4338B67D-2340-40AA-B40D-8EFBAA9FE3FF}"/>
    <dataValidation imeMode="off" allowBlank="1" showInputMessage="1" showErrorMessage="1" sqref="AB49:AN50 L49:X50 Z51" xr:uid="{2820E2CF-335C-49C3-A8B3-3B0C62062274}"/>
    <dataValidation operator="equal" allowBlank="1" showInputMessage="1" showErrorMessage="1" sqref="J46:L46 N46:Q46" xr:uid="{0DDD4893-6B55-499A-BB55-E0B71408429C}"/>
    <dataValidation imeMode="halfAlpha" allowBlank="1" showInputMessage="1" showErrorMessage="1" sqref="M24:AN25 W27:AN28 W30:AN31" xr:uid="{89E45712-650B-48E7-8321-BF7D588881DF}"/>
    <dataValidation imeMode="halfAlpha" showInputMessage="1" showErrorMessage="1" sqref="AJ14:AN15" xr:uid="{6A0A5DCE-0DA2-49DC-81CC-BC5E59011932}"/>
    <dataValidation operator="greaterThan" allowBlank="1" showInputMessage="1" showErrorMessage="1" sqref="AI42:AK43 AC42:AE43" xr:uid="{DD6635CA-7473-40D8-8F79-8A8CFC2AA6C2}"/>
  </dataValidations>
  <printOptions horizontalCentered="1"/>
  <pageMargins left="0.78740157480314965" right="0.78740157480314965" top="1.1811023622047245" bottom="1.1811023622047245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FF0E6-F033-41EE-9B50-D2299E335B32}">
  <sheetPr>
    <tabColor rgb="FFFF99CC"/>
    <pageSetUpPr fitToPage="1"/>
  </sheetPr>
  <dimension ref="B1:AQ63"/>
  <sheetViews>
    <sheetView showGridLines="0" showRowColHeaders="0" topLeftCell="A33" zoomScale="115" zoomScaleNormal="115" workbookViewId="0">
      <selection activeCell="J46" sqref="J46:L46"/>
    </sheetView>
  </sheetViews>
  <sheetFormatPr defaultColWidth="2.1796875" defaultRowHeight="13"/>
  <cols>
    <col min="1" max="42" width="2.36328125" customWidth="1"/>
    <col min="43" max="43" width="4.90625" customWidth="1"/>
    <col min="44" max="53" width="2.1796875" customWidth="1"/>
  </cols>
  <sheetData>
    <row r="1" spans="2:43" s="7" customFormat="1" ht="13.5" thickBot="1"/>
    <row r="2" spans="2:43" s="7" customFormat="1" ht="6.75" customHeight="1"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6"/>
      <c r="AC2" s="56"/>
      <c r="AD2" s="56"/>
      <c r="AE2" s="56"/>
      <c r="AF2" s="56"/>
      <c r="AG2" s="56"/>
      <c r="AH2" s="56"/>
      <c r="AI2" s="56"/>
      <c r="AJ2" s="56"/>
      <c r="AK2" s="57"/>
      <c r="AL2" s="53"/>
      <c r="AM2" s="53"/>
      <c r="AN2" s="53"/>
      <c r="AO2" s="53"/>
    </row>
    <row r="3" spans="2:43" s="7" customFormat="1">
      <c r="E3" s="11"/>
      <c r="G3" s="12"/>
      <c r="H3" s="61" t="s">
        <v>162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1"/>
      <c r="U3" s="62"/>
      <c r="V3" s="62"/>
      <c r="W3" s="62"/>
      <c r="X3" s="62"/>
      <c r="Y3" s="62"/>
      <c r="Z3" s="62"/>
      <c r="AA3" s="62"/>
      <c r="AB3" s="64"/>
      <c r="AC3" s="64"/>
      <c r="AD3" s="64"/>
      <c r="AE3" s="64"/>
      <c r="AF3" s="64"/>
      <c r="AG3" s="64"/>
      <c r="AH3" s="64"/>
      <c r="AI3" s="53"/>
      <c r="AJ3" s="53"/>
      <c r="AK3" s="58"/>
      <c r="AL3" s="53"/>
      <c r="AM3" s="53"/>
      <c r="AN3" s="53"/>
      <c r="AO3" s="53"/>
    </row>
    <row r="4" spans="2:43" s="7" customFormat="1" ht="6" customHeight="1" thickBot="1"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59"/>
      <c r="AC4" s="59"/>
      <c r="AD4" s="59"/>
      <c r="AE4" s="59"/>
      <c r="AF4" s="59"/>
      <c r="AG4" s="59"/>
      <c r="AH4" s="59"/>
      <c r="AI4" s="59"/>
      <c r="AJ4" s="59"/>
      <c r="AK4" s="60"/>
      <c r="AL4" s="53"/>
      <c r="AM4" s="53"/>
      <c r="AN4" s="53"/>
      <c r="AO4" s="53"/>
    </row>
    <row r="5" spans="2:43" s="7" customFormat="1"/>
    <row r="6" spans="2:4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2"/>
    </row>
    <row r="7" spans="2:43" ht="13.5" customHeight="1">
      <c r="B7" s="1"/>
      <c r="C7" s="231" t="s">
        <v>176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1"/>
      <c r="AP7" s="3"/>
      <c r="AQ7" s="2"/>
    </row>
    <row r="8" spans="2:43" ht="30.65" customHeight="1">
      <c r="B8" s="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1"/>
      <c r="AP8" s="3"/>
      <c r="AQ8" s="4"/>
    </row>
    <row r="9" spans="2:43" ht="12.65" customHeight="1">
      <c r="B9" s="1"/>
      <c r="C9" s="546" t="s">
        <v>161</v>
      </c>
      <c r="D9" s="547"/>
      <c r="E9" s="547"/>
      <c r="F9" s="547"/>
      <c r="G9" s="547"/>
      <c r="H9" s="547"/>
      <c r="I9" s="549"/>
      <c r="J9" s="550"/>
      <c r="K9" s="550"/>
      <c r="L9" s="550"/>
      <c r="M9" s="550"/>
      <c r="N9" s="550"/>
      <c r="O9" s="550"/>
      <c r="P9" s="550"/>
      <c r="Q9" s="550"/>
      <c r="R9" s="550"/>
      <c r="S9" s="550"/>
      <c r="T9" s="550"/>
      <c r="U9" s="550"/>
      <c r="V9" s="550"/>
      <c r="W9" s="550"/>
      <c r="X9" s="551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1"/>
      <c r="AP9" s="3"/>
      <c r="AQ9" s="4"/>
    </row>
    <row r="10" spans="2:43" ht="12.65" customHeight="1">
      <c r="B10" s="1"/>
      <c r="C10" s="548"/>
      <c r="D10" s="369"/>
      <c r="E10" s="369"/>
      <c r="F10" s="369"/>
      <c r="G10" s="369"/>
      <c r="H10" s="369"/>
      <c r="I10" s="552"/>
      <c r="J10" s="553"/>
      <c r="K10" s="553"/>
      <c r="L10" s="553"/>
      <c r="M10" s="553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4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1"/>
      <c r="AP10" s="3"/>
      <c r="AQ10" s="4"/>
    </row>
    <row r="11" spans="2:43" ht="13.5" customHeight="1">
      <c r="B11" s="1"/>
      <c r="C11" s="232" t="s">
        <v>0</v>
      </c>
      <c r="D11" s="233"/>
      <c r="E11" s="233"/>
      <c r="F11" s="233"/>
      <c r="G11" s="233"/>
      <c r="H11" s="233"/>
      <c r="I11" s="555" t="str">
        <f>部門</f>
        <v>小BFステージ</v>
      </c>
      <c r="J11" s="555"/>
      <c r="K11" s="555"/>
      <c r="L11" s="555"/>
      <c r="M11" s="555"/>
      <c r="N11" s="555"/>
      <c r="O11" s="555"/>
      <c r="P11" s="555"/>
      <c r="Q11" s="555"/>
      <c r="R11" s="555"/>
      <c r="S11" s="555"/>
      <c r="T11" s="555"/>
      <c r="U11" s="555"/>
      <c r="V11" s="555"/>
      <c r="W11" s="555"/>
      <c r="X11" s="556"/>
      <c r="Y11" s="232" t="s">
        <v>1</v>
      </c>
      <c r="Z11" s="233"/>
      <c r="AA11" s="233"/>
      <c r="AB11" s="233"/>
      <c r="AC11" s="233"/>
      <c r="AD11" s="233"/>
      <c r="AE11" s="559" t="str">
        <f>県名</f>
        <v>（選択してください）</v>
      </c>
      <c r="AF11" s="560"/>
      <c r="AG11" s="560"/>
      <c r="AH11" s="560"/>
      <c r="AI11" s="560"/>
      <c r="AJ11" s="560"/>
      <c r="AK11" s="244" t="s">
        <v>42</v>
      </c>
      <c r="AL11" s="244"/>
      <c r="AM11" s="244"/>
      <c r="AN11" s="245"/>
      <c r="AO11" s="1"/>
      <c r="AP11" s="3"/>
    </row>
    <row r="12" spans="2:43" ht="13.5" customHeight="1">
      <c r="B12" s="1"/>
      <c r="C12" s="234"/>
      <c r="D12" s="235"/>
      <c r="E12" s="235"/>
      <c r="F12" s="235"/>
      <c r="G12" s="235"/>
      <c r="H12" s="235"/>
      <c r="I12" s="557"/>
      <c r="J12" s="557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8"/>
      <c r="Y12" s="234"/>
      <c r="Z12" s="235"/>
      <c r="AA12" s="235"/>
      <c r="AB12" s="235"/>
      <c r="AC12" s="235"/>
      <c r="AD12" s="235"/>
      <c r="AE12" s="561"/>
      <c r="AF12" s="562"/>
      <c r="AG12" s="562"/>
      <c r="AH12" s="562"/>
      <c r="AI12" s="562"/>
      <c r="AJ12" s="562"/>
      <c r="AK12" s="246"/>
      <c r="AL12" s="246"/>
      <c r="AM12" s="246"/>
      <c r="AN12" s="247"/>
      <c r="AO12" s="1"/>
      <c r="AP12" s="3"/>
    </row>
    <row r="13" spans="2:43" ht="13.5" customHeight="1">
      <c r="B13" s="1"/>
      <c r="C13" s="277" t="s">
        <v>2</v>
      </c>
      <c r="D13" s="278"/>
      <c r="E13" s="278"/>
      <c r="F13" s="278"/>
      <c r="G13" s="278"/>
      <c r="H13" s="278"/>
      <c r="I13" s="15" t="s">
        <v>24</v>
      </c>
      <c r="J13" s="533">
        <f>団体名よみ</f>
        <v>0</v>
      </c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16" t="s">
        <v>25</v>
      </c>
      <c r="AJ13" s="279" t="s">
        <v>3</v>
      </c>
      <c r="AK13" s="280"/>
      <c r="AL13" s="280"/>
      <c r="AM13" s="280"/>
      <c r="AN13" s="281"/>
      <c r="AO13" s="1"/>
      <c r="AP13" s="3"/>
    </row>
    <row r="14" spans="2:43" ht="13.5" customHeight="1">
      <c r="B14" s="1"/>
      <c r="C14" s="119" t="s">
        <v>158</v>
      </c>
      <c r="D14" s="120"/>
      <c r="E14" s="120"/>
      <c r="F14" s="120"/>
      <c r="G14" s="120"/>
      <c r="H14" s="121"/>
      <c r="I14" s="534">
        <f>団体名</f>
        <v>0</v>
      </c>
      <c r="J14" s="535"/>
      <c r="K14" s="535"/>
      <c r="L14" s="535"/>
      <c r="M14" s="535"/>
      <c r="N14" s="535"/>
      <c r="O14" s="535"/>
      <c r="P14" s="535"/>
      <c r="Q14" s="535"/>
      <c r="R14" s="535"/>
      <c r="S14" s="535"/>
      <c r="T14" s="535"/>
      <c r="U14" s="535"/>
      <c r="V14" s="535"/>
      <c r="W14" s="535"/>
      <c r="X14" s="535"/>
      <c r="Y14" s="535"/>
      <c r="Z14" s="535"/>
      <c r="AA14" s="535"/>
      <c r="AB14" s="535"/>
      <c r="AC14" s="535"/>
      <c r="AD14" s="535"/>
      <c r="AE14" s="535"/>
      <c r="AF14" s="535"/>
      <c r="AG14" s="535"/>
      <c r="AH14" s="535"/>
      <c r="AI14" s="536"/>
      <c r="AJ14" s="540">
        <f>出演順</f>
        <v>0</v>
      </c>
      <c r="AK14" s="541"/>
      <c r="AL14" s="541"/>
      <c r="AM14" s="541"/>
      <c r="AN14" s="542"/>
      <c r="AO14" s="1"/>
      <c r="AP14" s="3"/>
    </row>
    <row r="15" spans="2:43" ht="13.5" customHeight="1">
      <c r="B15" s="1"/>
      <c r="C15" s="122"/>
      <c r="D15" s="123"/>
      <c r="E15" s="123"/>
      <c r="F15" s="123"/>
      <c r="G15" s="123"/>
      <c r="H15" s="124"/>
      <c r="I15" s="537"/>
      <c r="J15" s="538"/>
      <c r="K15" s="538"/>
      <c r="L15" s="538"/>
      <c r="M15" s="538"/>
      <c r="N15" s="538"/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8"/>
      <c r="AF15" s="538"/>
      <c r="AG15" s="538"/>
      <c r="AH15" s="538"/>
      <c r="AI15" s="539"/>
      <c r="AJ15" s="543"/>
      <c r="AK15" s="544"/>
      <c r="AL15" s="544"/>
      <c r="AM15" s="544"/>
      <c r="AN15" s="545"/>
      <c r="AO15" s="1"/>
      <c r="AP15" s="3"/>
    </row>
    <row r="16" spans="2:43" ht="13.5" customHeight="1">
      <c r="B16" s="1"/>
      <c r="C16" s="110" t="s">
        <v>2</v>
      </c>
      <c r="D16" s="111"/>
      <c r="E16" s="111"/>
      <c r="F16" s="111"/>
      <c r="G16" s="111"/>
      <c r="H16" s="112"/>
      <c r="I16" s="42" t="s">
        <v>39</v>
      </c>
      <c r="J16" s="532">
        <f>指揮者よみ</f>
        <v>0</v>
      </c>
      <c r="K16" s="532"/>
      <c r="L16" s="532"/>
      <c r="M16" s="532"/>
      <c r="N16" s="532"/>
      <c r="O16" s="532"/>
      <c r="P16" s="532"/>
      <c r="Q16" s="532"/>
      <c r="R16" s="532"/>
      <c r="S16" s="532"/>
      <c r="T16" s="532"/>
      <c r="U16" s="532"/>
      <c r="V16" s="43" t="s">
        <v>25</v>
      </c>
      <c r="W16" s="141" t="s">
        <v>71</v>
      </c>
      <c r="X16" s="111"/>
      <c r="Y16" s="111"/>
      <c r="Z16" s="112"/>
      <c r="AA16" s="138">
        <f>演奏者数</f>
        <v>0</v>
      </c>
      <c r="AB16" s="111"/>
      <c r="AC16" s="111"/>
      <c r="AD16" s="132" t="s">
        <v>17</v>
      </c>
      <c r="AE16" s="133"/>
      <c r="AF16" s="141" t="s">
        <v>131</v>
      </c>
      <c r="AG16" s="111"/>
      <c r="AH16" s="111"/>
      <c r="AI16" s="112"/>
      <c r="AJ16" s="138">
        <f>補助員</f>
        <v>0</v>
      </c>
      <c r="AK16" s="111"/>
      <c r="AL16" s="111"/>
      <c r="AM16" s="132" t="s">
        <v>17</v>
      </c>
      <c r="AN16" s="133"/>
      <c r="AO16" s="1"/>
      <c r="AP16" s="3"/>
      <c r="AQ16" s="109"/>
    </row>
    <row r="17" spans="2:43" ht="13.5" customHeight="1">
      <c r="B17" s="1"/>
      <c r="C17" s="119" t="s">
        <v>38</v>
      </c>
      <c r="D17" s="134"/>
      <c r="E17" s="134"/>
      <c r="F17" s="134"/>
      <c r="G17" s="134"/>
      <c r="H17" s="143"/>
      <c r="I17" s="477">
        <f>指揮者</f>
        <v>0</v>
      </c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5"/>
      <c r="W17" s="142"/>
      <c r="X17" s="134"/>
      <c r="Y17" s="134"/>
      <c r="Z17" s="143"/>
      <c r="AA17" s="139"/>
      <c r="AB17" s="134"/>
      <c r="AC17" s="134"/>
      <c r="AD17" s="134"/>
      <c r="AE17" s="135"/>
      <c r="AF17" s="142"/>
      <c r="AG17" s="134"/>
      <c r="AH17" s="134"/>
      <c r="AI17" s="143"/>
      <c r="AJ17" s="139"/>
      <c r="AK17" s="134"/>
      <c r="AL17" s="134"/>
      <c r="AM17" s="134"/>
      <c r="AN17" s="135"/>
      <c r="AO17" s="1"/>
      <c r="AP17" s="3"/>
      <c r="AQ17" s="109"/>
    </row>
    <row r="18" spans="2:43" ht="13.5" customHeight="1">
      <c r="B18" s="1"/>
      <c r="C18" s="144"/>
      <c r="D18" s="136"/>
      <c r="E18" s="136"/>
      <c r="F18" s="136"/>
      <c r="G18" s="136"/>
      <c r="H18" s="145"/>
      <c r="I18" s="140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7"/>
      <c r="W18" s="144"/>
      <c r="X18" s="136"/>
      <c r="Y18" s="136"/>
      <c r="Z18" s="145"/>
      <c r="AA18" s="140"/>
      <c r="AB18" s="136"/>
      <c r="AC18" s="136"/>
      <c r="AD18" s="136"/>
      <c r="AE18" s="137"/>
      <c r="AF18" s="144"/>
      <c r="AG18" s="136"/>
      <c r="AH18" s="136"/>
      <c r="AI18" s="145"/>
      <c r="AJ18" s="140"/>
      <c r="AK18" s="136"/>
      <c r="AL18" s="136"/>
      <c r="AM18" s="136"/>
      <c r="AN18" s="137"/>
      <c r="AO18" s="1"/>
      <c r="AP18" s="3"/>
      <c r="AQ18" s="109"/>
    </row>
    <row r="19" spans="2:43" ht="13.5" customHeight="1">
      <c r="B19" s="1"/>
      <c r="C19" s="110" t="s">
        <v>41</v>
      </c>
      <c r="D19" s="152"/>
      <c r="E19" s="152"/>
      <c r="F19" s="152"/>
      <c r="G19" s="152"/>
      <c r="H19" s="153"/>
      <c r="I19" s="530" t="str">
        <f>課題曲</f>
        <v>（選択してください）</v>
      </c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E19" s="531"/>
      <c r="AF19" s="259" t="s">
        <v>52</v>
      </c>
      <c r="AG19" s="260"/>
      <c r="AH19" s="260"/>
      <c r="AI19" s="261"/>
      <c r="AJ19" s="530" t="str">
        <f>ピアノ使用</f>
        <v>（選択してください）</v>
      </c>
      <c r="AK19" s="509"/>
      <c r="AL19" s="509"/>
      <c r="AM19" s="509"/>
      <c r="AN19" s="531"/>
      <c r="AO19" s="1"/>
      <c r="AP19" s="3"/>
      <c r="AQ19" s="109"/>
    </row>
    <row r="20" spans="2:43" ht="13.5" customHeight="1">
      <c r="B20" s="1"/>
      <c r="C20" s="122"/>
      <c r="D20" s="123"/>
      <c r="E20" s="123"/>
      <c r="F20" s="123"/>
      <c r="G20" s="123"/>
      <c r="H20" s="124"/>
      <c r="I20" s="510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2"/>
      <c r="AF20" s="262"/>
      <c r="AG20" s="263"/>
      <c r="AH20" s="263"/>
      <c r="AI20" s="264"/>
      <c r="AJ20" s="510"/>
      <c r="AK20" s="511"/>
      <c r="AL20" s="511"/>
      <c r="AM20" s="511"/>
      <c r="AN20" s="512"/>
      <c r="AO20" s="1"/>
      <c r="AP20" s="3"/>
      <c r="AQ20" s="109"/>
    </row>
    <row r="21" spans="2:43" ht="13.5" customHeight="1">
      <c r="B21" s="1"/>
      <c r="C21" s="265" t="s">
        <v>40</v>
      </c>
      <c r="D21" s="266"/>
      <c r="E21" s="271" t="s">
        <v>4</v>
      </c>
      <c r="F21" s="152"/>
      <c r="G21" s="152"/>
      <c r="H21" s="153"/>
      <c r="I21" s="42" t="s">
        <v>2</v>
      </c>
      <c r="J21" s="43"/>
      <c r="K21" s="43"/>
      <c r="L21" s="71"/>
      <c r="M21" s="70" t="s">
        <v>57</v>
      </c>
      <c r="N21" s="509">
        <f>自由曲ふりがな</f>
        <v>0</v>
      </c>
      <c r="O21" s="509"/>
      <c r="P21" s="509"/>
      <c r="Q21" s="509"/>
      <c r="R21" s="509"/>
      <c r="S21" s="509"/>
      <c r="T21" s="509"/>
      <c r="U21" s="509"/>
      <c r="V21" s="509"/>
      <c r="W21" s="509"/>
      <c r="X21" s="509"/>
      <c r="Y21" s="509"/>
      <c r="Z21" s="509"/>
      <c r="AA21" s="509"/>
      <c r="AB21" s="509"/>
      <c r="AC21" s="509"/>
      <c r="AD21" s="509"/>
      <c r="AE21" s="509"/>
      <c r="AF21" s="509"/>
      <c r="AG21" s="509"/>
      <c r="AH21" s="509"/>
      <c r="AI21" s="509"/>
      <c r="AJ21" s="509"/>
      <c r="AK21" s="509"/>
      <c r="AL21" s="509"/>
      <c r="AM21" s="509"/>
      <c r="AN21" s="82" t="s">
        <v>58</v>
      </c>
      <c r="AO21" s="1"/>
      <c r="AP21" s="3"/>
    </row>
    <row r="22" spans="2:43" ht="13.5" customHeight="1">
      <c r="B22" s="1"/>
      <c r="C22" s="267"/>
      <c r="D22" s="268"/>
      <c r="E22" s="272"/>
      <c r="F22" s="120"/>
      <c r="G22" s="120"/>
      <c r="H22" s="121"/>
      <c r="I22" s="303" t="s">
        <v>56</v>
      </c>
      <c r="J22" s="304"/>
      <c r="K22" s="304"/>
      <c r="L22" s="305"/>
      <c r="M22" s="510">
        <f>自由曲邦文</f>
        <v>0</v>
      </c>
      <c r="N22" s="511"/>
      <c r="O22" s="511"/>
      <c r="P22" s="511"/>
      <c r="Q22" s="511"/>
      <c r="R22" s="511"/>
      <c r="S22" s="511"/>
      <c r="T22" s="511"/>
      <c r="U22" s="511"/>
      <c r="V22" s="511"/>
      <c r="W22" s="511"/>
      <c r="X22" s="511"/>
      <c r="Y22" s="511"/>
      <c r="Z22" s="511"/>
      <c r="AA22" s="511"/>
      <c r="AB22" s="511"/>
      <c r="AC22" s="511"/>
      <c r="AD22" s="511"/>
      <c r="AE22" s="511"/>
      <c r="AF22" s="511"/>
      <c r="AG22" s="511"/>
      <c r="AH22" s="511"/>
      <c r="AI22" s="511"/>
      <c r="AJ22" s="511"/>
      <c r="AK22" s="511"/>
      <c r="AL22" s="511"/>
      <c r="AM22" s="511"/>
      <c r="AN22" s="512"/>
      <c r="AO22" s="1"/>
      <c r="AP22" s="3"/>
    </row>
    <row r="23" spans="2:43" ht="13.5" customHeight="1">
      <c r="B23" s="1"/>
      <c r="C23" s="267"/>
      <c r="D23" s="268"/>
      <c r="E23" s="272"/>
      <c r="F23" s="120"/>
      <c r="G23" s="120"/>
      <c r="H23" s="121"/>
      <c r="I23" s="306"/>
      <c r="J23" s="307"/>
      <c r="K23" s="307"/>
      <c r="L23" s="308"/>
      <c r="M23" s="513"/>
      <c r="N23" s="514"/>
      <c r="O23" s="514"/>
      <c r="P23" s="514"/>
      <c r="Q23" s="514"/>
      <c r="R23" s="514"/>
      <c r="S23" s="514"/>
      <c r="T23" s="514"/>
      <c r="U23" s="514"/>
      <c r="V23" s="514"/>
      <c r="W23" s="514"/>
      <c r="X23" s="514"/>
      <c r="Y23" s="514"/>
      <c r="Z23" s="514"/>
      <c r="AA23" s="514"/>
      <c r="AB23" s="514"/>
      <c r="AC23" s="514"/>
      <c r="AD23" s="514"/>
      <c r="AE23" s="514"/>
      <c r="AF23" s="514"/>
      <c r="AG23" s="514"/>
      <c r="AH23" s="514"/>
      <c r="AI23" s="514"/>
      <c r="AJ23" s="514"/>
      <c r="AK23" s="514"/>
      <c r="AL23" s="514"/>
      <c r="AM23" s="514"/>
      <c r="AN23" s="515"/>
      <c r="AO23" s="1"/>
      <c r="AP23" s="3"/>
    </row>
    <row r="24" spans="2:43" ht="13.5" customHeight="1">
      <c r="B24" s="1"/>
      <c r="C24" s="267"/>
      <c r="D24" s="268"/>
      <c r="E24" s="272"/>
      <c r="F24" s="120"/>
      <c r="G24" s="120"/>
      <c r="H24" s="121"/>
      <c r="I24" s="285" t="s">
        <v>5</v>
      </c>
      <c r="J24" s="286"/>
      <c r="K24" s="286"/>
      <c r="L24" s="287"/>
      <c r="M24" s="516">
        <f>自由曲スペル</f>
        <v>0</v>
      </c>
      <c r="N24" s="517"/>
      <c r="O24" s="517"/>
      <c r="P24" s="517"/>
      <c r="Q24" s="517"/>
      <c r="R24" s="517"/>
      <c r="S24" s="517"/>
      <c r="T24" s="517"/>
      <c r="U24" s="517"/>
      <c r="V24" s="517"/>
      <c r="W24" s="517"/>
      <c r="X24" s="517"/>
      <c r="Y24" s="517"/>
      <c r="Z24" s="517"/>
      <c r="AA24" s="517"/>
      <c r="AB24" s="517"/>
      <c r="AC24" s="517"/>
      <c r="AD24" s="517"/>
      <c r="AE24" s="517"/>
      <c r="AF24" s="517"/>
      <c r="AG24" s="517"/>
      <c r="AH24" s="517"/>
      <c r="AI24" s="517"/>
      <c r="AJ24" s="517"/>
      <c r="AK24" s="517"/>
      <c r="AL24" s="517"/>
      <c r="AM24" s="517"/>
      <c r="AN24" s="518"/>
      <c r="AO24" s="1"/>
      <c r="AP24" s="3"/>
    </row>
    <row r="25" spans="2:43" ht="13.5" customHeight="1">
      <c r="B25" s="1"/>
      <c r="C25" s="267"/>
      <c r="D25" s="268"/>
      <c r="E25" s="273"/>
      <c r="F25" s="274"/>
      <c r="G25" s="274"/>
      <c r="H25" s="275"/>
      <c r="I25" s="288"/>
      <c r="J25" s="289"/>
      <c r="K25" s="289"/>
      <c r="L25" s="290"/>
      <c r="M25" s="513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4"/>
      <c r="Z25" s="514"/>
      <c r="AA25" s="514"/>
      <c r="AB25" s="514"/>
      <c r="AC25" s="514"/>
      <c r="AD25" s="514"/>
      <c r="AE25" s="514"/>
      <c r="AF25" s="514"/>
      <c r="AG25" s="514"/>
      <c r="AH25" s="514"/>
      <c r="AI25" s="514"/>
      <c r="AJ25" s="514"/>
      <c r="AK25" s="514"/>
      <c r="AL25" s="514"/>
      <c r="AM25" s="514"/>
      <c r="AN25" s="515"/>
      <c r="AO25" s="1"/>
      <c r="AP25" s="3"/>
    </row>
    <row r="26" spans="2:43" ht="13.5" customHeight="1">
      <c r="B26" s="1"/>
      <c r="C26" s="267"/>
      <c r="D26" s="268"/>
      <c r="E26" s="154" t="s">
        <v>2</v>
      </c>
      <c r="F26" s="155"/>
      <c r="G26" s="155"/>
      <c r="H26" s="156"/>
      <c r="I26" s="295" t="s">
        <v>7</v>
      </c>
      <c r="J26" s="17" t="s">
        <v>24</v>
      </c>
      <c r="K26" s="286">
        <f>作曲者よみ</f>
        <v>0</v>
      </c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18" t="s">
        <v>25</v>
      </c>
      <c r="W26" s="300" t="s">
        <v>5</v>
      </c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2"/>
      <c r="AO26" s="1"/>
      <c r="AP26" s="3"/>
    </row>
    <row r="27" spans="2:43" ht="13.5" customHeight="1">
      <c r="B27" s="1"/>
      <c r="C27" s="267"/>
      <c r="D27" s="268"/>
      <c r="E27" s="309" t="s">
        <v>8</v>
      </c>
      <c r="F27" s="310"/>
      <c r="G27" s="310"/>
      <c r="H27" s="311"/>
      <c r="I27" s="296"/>
      <c r="J27" s="510">
        <f>作曲者邦文</f>
        <v>0</v>
      </c>
      <c r="K27" s="511"/>
      <c r="L27" s="511"/>
      <c r="M27" s="511"/>
      <c r="N27" s="511"/>
      <c r="O27" s="511"/>
      <c r="P27" s="511"/>
      <c r="Q27" s="511"/>
      <c r="R27" s="511"/>
      <c r="S27" s="511"/>
      <c r="T27" s="511"/>
      <c r="U27" s="511"/>
      <c r="V27" s="528"/>
      <c r="W27" s="510">
        <f>作曲者スペル</f>
        <v>0</v>
      </c>
      <c r="X27" s="511"/>
      <c r="Y27" s="511"/>
      <c r="Z27" s="511"/>
      <c r="AA27" s="511"/>
      <c r="AB27" s="511"/>
      <c r="AC27" s="511"/>
      <c r="AD27" s="511"/>
      <c r="AE27" s="511"/>
      <c r="AF27" s="511"/>
      <c r="AG27" s="511"/>
      <c r="AH27" s="511"/>
      <c r="AI27" s="511"/>
      <c r="AJ27" s="511"/>
      <c r="AK27" s="511"/>
      <c r="AL27" s="511"/>
      <c r="AM27" s="511"/>
      <c r="AN27" s="512"/>
      <c r="AO27" s="1"/>
      <c r="AP27" s="3"/>
    </row>
    <row r="28" spans="2:43" ht="13.5" customHeight="1">
      <c r="B28" s="1"/>
      <c r="C28" s="267"/>
      <c r="D28" s="268"/>
      <c r="E28" s="312"/>
      <c r="F28" s="313"/>
      <c r="G28" s="313"/>
      <c r="H28" s="314"/>
      <c r="I28" s="297"/>
      <c r="J28" s="513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V28" s="529"/>
      <c r="W28" s="513"/>
      <c r="X28" s="514"/>
      <c r="Y28" s="514"/>
      <c r="Z28" s="514"/>
      <c r="AA28" s="514"/>
      <c r="AB28" s="514"/>
      <c r="AC28" s="514"/>
      <c r="AD28" s="514"/>
      <c r="AE28" s="514"/>
      <c r="AF28" s="514"/>
      <c r="AG28" s="514"/>
      <c r="AH28" s="514"/>
      <c r="AI28" s="514"/>
      <c r="AJ28" s="514"/>
      <c r="AK28" s="514"/>
      <c r="AL28" s="514"/>
      <c r="AM28" s="514"/>
      <c r="AN28" s="515"/>
      <c r="AO28" s="1"/>
      <c r="AP28" s="3"/>
    </row>
    <row r="29" spans="2:43" ht="13.5" customHeight="1">
      <c r="B29" s="1"/>
      <c r="C29" s="267"/>
      <c r="D29" s="268"/>
      <c r="E29" s="154" t="s">
        <v>2</v>
      </c>
      <c r="F29" s="155"/>
      <c r="G29" s="155"/>
      <c r="H29" s="156"/>
      <c r="I29" s="295" t="s">
        <v>7</v>
      </c>
      <c r="J29" s="17" t="s">
        <v>24</v>
      </c>
      <c r="K29" s="286">
        <f>編曲者よみ</f>
        <v>0</v>
      </c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18" t="s">
        <v>25</v>
      </c>
      <c r="W29" s="300" t="s">
        <v>5</v>
      </c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2"/>
      <c r="AO29" s="1"/>
      <c r="AP29" s="3"/>
    </row>
    <row r="30" spans="2:43" ht="13.5" customHeight="1">
      <c r="B30" s="1"/>
      <c r="C30" s="267"/>
      <c r="D30" s="268"/>
      <c r="E30" s="309" t="s">
        <v>9</v>
      </c>
      <c r="F30" s="310"/>
      <c r="G30" s="310"/>
      <c r="H30" s="311"/>
      <c r="I30" s="296"/>
      <c r="J30" s="510">
        <f>編曲者</f>
        <v>0</v>
      </c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28"/>
      <c r="W30" s="510">
        <f>編曲者スペル</f>
        <v>0</v>
      </c>
      <c r="X30" s="511"/>
      <c r="Y30" s="511"/>
      <c r="Z30" s="511"/>
      <c r="AA30" s="511"/>
      <c r="AB30" s="511"/>
      <c r="AC30" s="511"/>
      <c r="AD30" s="511"/>
      <c r="AE30" s="511"/>
      <c r="AF30" s="511"/>
      <c r="AG30" s="511"/>
      <c r="AH30" s="511"/>
      <c r="AI30" s="511"/>
      <c r="AJ30" s="511"/>
      <c r="AK30" s="511"/>
      <c r="AL30" s="511"/>
      <c r="AM30" s="511"/>
      <c r="AN30" s="512"/>
      <c r="AO30" s="1"/>
      <c r="AP30" s="3"/>
    </row>
    <row r="31" spans="2:43" ht="13.5" customHeight="1">
      <c r="B31" s="1"/>
      <c r="C31" s="267"/>
      <c r="D31" s="268"/>
      <c r="E31" s="312"/>
      <c r="F31" s="313"/>
      <c r="G31" s="313"/>
      <c r="H31" s="314"/>
      <c r="I31" s="297"/>
      <c r="J31" s="513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29"/>
      <c r="W31" s="513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  <c r="AN31" s="515"/>
      <c r="AO31" s="1"/>
      <c r="AP31" s="3"/>
    </row>
    <row r="32" spans="2:43" ht="13.5" customHeight="1">
      <c r="B32" s="1"/>
      <c r="C32" s="267"/>
      <c r="D32" s="268"/>
      <c r="E32" s="248" t="s">
        <v>10</v>
      </c>
      <c r="F32" s="249"/>
      <c r="G32" s="249"/>
      <c r="H32" s="250"/>
      <c r="I32" s="485" t="str">
        <f>使用楽譜出版社</f>
        <v>（選択してください）</v>
      </c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7"/>
      <c r="W32" s="491" t="b">
        <f>IF(I32="その他","その他の出版社")</f>
        <v>0</v>
      </c>
      <c r="X32" s="492"/>
      <c r="Y32" s="492"/>
      <c r="Z32" s="492"/>
      <c r="AA32" s="493"/>
      <c r="AB32" s="497">
        <f>その他の出版社</f>
        <v>0</v>
      </c>
      <c r="AC32" s="497"/>
      <c r="AD32" s="497"/>
      <c r="AE32" s="497"/>
      <c r="AF32" s="497"/>
      <c r="AG32" s="497"/>
      <c r="AH32" s="497"/>
      <c r="AI32" s="497"/>
      <c r="AJ32" s="497"/>
      <c r="AK32" s="497"/>
      <c r="AL32" s="497"/>
      <c r="AM32" s="497"/>
      <c r="AN32" s="498"/>
      <c r="AO32" s="1"/>
      <c r="AP32" s="3"/>
    </row>
    <row r="33" spans="2:42" ht="13.5" customHeight="1">
      <c r="B33" s="1"/>
      <c r="C33" s="269"/>
      <c r="D33" s="270"/>
      <c r="E33" s="251"/>
      <c r="F33" s="252"/>
      <c r="G33" s="252"/>
      <c r="H33" s="253"/>
      <c r="I33" s="488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90"/>
      <c r="W33" s="494"/>
      <c r="X33" s="495"/>
      <c r="Y33" s="495"/>
      <c r="Z33" s="495"/>
      <c r="AA33" s="496"/>
      <c r="AB33" s="499"/>
      <c r="AC33" s="499"/>
      <c r="AD33" s="499"/>
      <c r="AE33" s="499"/>
      <c r="AF33" s="499"/>
      <c r="AG33" s="499"/>
      <c r="AH33" s="499"/>
      <c r="AI33" s="499"/>
      <c r="AJ33" s="499"/>
      <c r="AK33" s="499"/>
      <c r="AL33" s="499"/>
      <c r="AM33" s="499"/>
      <c r="AN33" s="500"/>
      <c r="AO33" s="1"/>
      <c r="AP33" s="3"/>
    </row>
    <row r="34" spans="2:42" ht="13.5" customHeight="1">
      <c r="B34" s="19"/>
      <c r="C34" s="160" t="s">
        <v>11</v>
      </c>
      <c r="D34" s="161"/>
      <c r="E34" s="501" t="str">
        <f>著作権</f>
        <v>（選択してください）</v>
      </c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  <c r="AA34" s="502"/>
      <c r="AB34" s="502"/>
      <c r="AC34" s="502"/>
      <c r="AD34" s="502"/>
      <c r="AE34" s="502"/>
      <c r="AF34" s="502"/>
      <c r="AG34" s="502"/>
      <c r="AH34" s="502"/>
      <c r="AI34" s="502"/>
      <c r="AJ34" s="502"/>
      <c r="AK34" s="502"/>
      <c r="AL34" s="502"/>
      <c r="AM34" s="502"/>
      <c r="AN34" s="503"/>
      <c r="AO34" s="19"/>
      <c r="AP34" s="3"/>
    </row>
    <row r="35" spans="2:42" ht="13.5" customHeight="1">
      <c r="B35" s="19"/>
      <c r="C35" s="162"/>
      <c r="D35" s="163"/>
      <c r="E35" s="504"/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P35" s="505"/>
      <c r="Q35" s="505"/>
      <c r="R35" s="505"/>
      <c r="S35" s="505"/>
      <c r="T35" s="505"/>
      <c r="U35" s="505"/>
      <c r="V35" s="505"/>
      <c r="W35" s="505"/>
      <c r="X35" s="505"/>
      <c r="Y35" s="505"/>
      <c r="Z35" s="505"/>
      <c r="AA35" s="505"/>
      <c r="AB35" s="505"/>
      <c r="AC35" s="505"/>
      <c r="AD35" s="505"/>
      <c r="AE35" s="505"/>
      <c r="AF35" s="505"/>
      <c r="AG35" s="505"/>
      <c r="AH35" s="505"/>
      <c r="AI35" s="505"/>
      <c r="AJ35" s="505"/>
      <c r="AK35" s="505"/>
      <c r="AL35" s="505"/>
      <c r="AM35" s="505"/>
      <c r="AN35" s="506"/>
      <c r="AO35" s="19"/>
      <c r="AP35" s="3"/>
    </row>
    <row r="36" spans="2:42" ht="13.5" customHeight="1">
      <c r="B36" s="19"/>
      <c r="C36" s="162"/>
      <c r="D36" s="163"/>
      <c r="E36" s="343" t="str">
        <f>IF(LEFT(E34)="イ","許諾先",IF(LEFT(E34)="ウ","許諾先",""))</f>
        <v/>
      </c>
      <c r="F36" s="344"/>
      <c r="G36" s="344"/>
      <c r="H36" s="507">
        <f>許諾先</f>
        <v>0</v>
      </c>
      <c r="I36" s="507"/>
      <c r="J36" s="507"/>
      <c r="K36" s="507"/>
      <c r="L36" s="507"/>
      <c r="M36" s="507"/>
      <c r="N36" s="507"/>
      <c r="O36" s="507"/>
      <c r="P36" s="507"/>
      <c r="Q36" s="507"/>
      <c r="R36" s="507"/>
      <c r="S36" s="507"/>
      <c r="T36" s="220" t="s">
        <v>80</v>
      </c>
      <c r="U36" s="221"/>
      <c r="V36" s="222"/>
      <c r="W36" s="519" t="str">
        <f>録音録画</f>
        <v>（選択してください）</v>
      </c>
      <c r="X36" s="520"/>
      <c r="Y36" s="520"/>
      <c r="Z36" s="520"/>
      <c r="AA36" s="520"/>
      <c r="AB36" s="520"/>
      <c r="AC36" s="520"/>
      <c r="AD36" s="520"/>
      <c r="AE36" s="520"/>
      <c r="AF36" s="521"/>
      <c r="AG36" s="166" t="s">
        <v>53</v>
      </c>
      <c r="AH36" s="167"/>
      <c r="AI36" s="167"/>
      <c r="AJ36" s="524" t="str">
        <f>上位大会</f>
        <v>（選択してください）</v>
      </c>
      <c r="AK36" s="524"/>
      <c r="AL36" s="524"/>
      <c r="AM36" s="524"/>
      <c r="AN36" s="525"/>
      <c r="AO36" s="19"/>
      <c r="AP36" s="20"/>
    </row>
    <row r="37" spans="2:42" ht="13.5" customHeight="1">
      <c r="B37" s="19"/>
      <c r="C37" s="164"/>
      <c r="D37" s="165"/>
      <c r="E37" s="345"/>
      <c r="F37" s="346"/>
      <c r="G37" s="346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223"/>
      <c r="U37" s="224"/>
      <c r="V37" s="225"/>
      <c r="W37" s="522"/>
      <c r="X37" s="508"/>
      <c r="Y37" s="508"/>
      <c r="Z37" s="508"/>
      <c r="AA37" s="508"/>
      <c r="AB37" s="508"/>
      <c r="AC37" s="508"/>
      <c r="AD37" s="508"/>
      <c r="AE37" s="508"/>
      <c r="AF37" s="523"/>
      <c r="AG37" s="168"/>
      <c r="AH37" s="169"/>
      <c r="AI37" s="169"/>
      <c r="AJ37" s="526"/>
      <c r="AK37" s="526"/>
      <c r="AL37" s="526"/>
      <c r="AM37" s="526"/>
      <c r="AN37" s="527"/>
      <c r="AO37" s="19"/>
      <c r="AP37" s="20"/>
    </row>
    <row r="38" spans="2:42" s="7" customFormat="1" ht="13.5" customHeight="1">
      <c r="B38" s="1"/>
      <c r="C38" s="337" t="s">
        <v>12</v>
      </c>
      <c r="D38" s="338"/>
      <c r="E38" s="464" t="str">
        <f>交通手段</f>
        <v>（選択してください）</v>
      </c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379" t="str">
        <f>IF(E38="観光バス・貸切バス","バスの台数","")</f>
        <v/>
      </c>
      <c r="X38" s="380"/>
      <c r="Y38" s="380"/>
      <c r="Z38" s="380"/>
      <c r="AA38" s="380"/>
      <c r="AB38" s="383"/>
      <c r="AC38" s="465">
        <f>バス台数</f>
        <v>1</v>
      </c>
      <c r="AD38" s="465"/>
      <c r="AE38" s="465"/>
      <c r="AF38" s="465"/>
      <c r="AG38" s="465"/>
      <c r="AH38" s="465"/>
      <c r="AI38" s="468"/>
      <c r="AJ38" s="379" t="str">
        <f>IF(E38="観光バス・貸切バス","台","")</f>
        <v/>
      </c>
      <c r="AK38" s="380"/>
      <c r="AL38" s="380"/>
      <c r="AM38" s="380"/>
      <c r="AN38" s="381"/>
      <c r="AO38" s="1"/>
      <c r="AP38" s="20"/>
    </row>
    <row r="39" spans="2:42" s="7" customFormat="1" ht="13.5" customHeight="1">
      <c r="B39" s="1"/>
      <c r="C39" s="176"/>
      <c r="D39" s="177"/>
      <c r="E39" s="466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365"/>
      <c r="X39" s="366"/>
      <c r="Y39" s="366"/>
      <c r="Z39" s="366"/>
      <c r="AA39" s="366"/>
      <c r="AB39" s="367"/>
      <c r="AC39" s="467"/>
      <c r="AD39" s="467"/>
      <c r="AE39" s="467"/>
      <c r="AF39" s="467"/>
      <c r="AG39" s="467"/>
      <c r="AH39" s="467"/>
      <c r="AI39" s="469"/>
      <c r="AJ39" s="365"/>
      <c r="AK39" s="366"/>
      <c r="AL39" s="366"/>
      <c r="AM39" s="366"/>
      <c r="AN39" s="382"/>
      <c r="AO39" s="1"/>
      <c r="AP39" s="20"/>
    </row>
    <row r="40" spans="2:42" s="7" customFormat="1" ht="13.5" customHeight="1">
      <c r="B40" s="1"/>
      <c r="C40" s="176"/>
      <c r="D40" s="177"/>
      <c r="E40" s="470" t="s">
        <v>127</v>
      </c>
      <c r="F40" s="471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362" t="str">
        <f>IF(E38="その他","その他の交通
手段を入力→","")</f>
        <v/>
      </c>
      <c r="X40" s="363"/>
      <c r="Y40" s="363"/>
      <c r="Z40" s="363"/>
      <c r="AA40" s="363"/>
      <c r="AB40" s="364"/>
      <c r="AC40" s="474">
        <f>交通手段②</f>
        <v>0</v>
      </c>
      <c r="AD40" s="474"/>
      <c r="AE40" s="474"/>
      <c r="AF40" s="474"/>
      <c r="AG40" s="474"/>
      <c r="AH40" s="474"/>
      <c r="AI40" s="474"/>
      <c r="AJ40" s="474"/>
      <c r="AK40" s="474"/>
      <c r="AL40" s="474"/>
      <c r="AM40" s="474"/>
      <c r="AN40" s="475"/>
      <c r="AO40" s="1"/>
      <c r="AP40" s="3"/>
    </row>
    <row r="41" spans="2:42" s="7" customFormat="1" ht="13.5" customHeight="1">
      <c r="B41" s="1"/>
      <c r="C41" s="339"/>
      <c r="D41" s="340"/>
      <c r="E41" s="472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365"/>
      <c r="X41" s="366"/>
      <c r="Y41" s="366"/>
      <c r="Z41" s="366"/>
      <c r="AA41" s="366"/>
      <c r="AB41" s="367"/>
      <c r="AC41" s="467"/>
      <c r="AD41" s="467"/>
      <c r="AE41" s="467"/>
      <c r="AF41" s="467"/>
      <c r="AG41" s="467"/>
      <c r="AH41" s="467"/>
      <c r="AI41" s="467"/>
      <c r="AJ41" s="467"/>
      <c r="AK41" s="467"/>
      <c r="AL41" s="467"/>
      <c r="AM41" s="467"/>
      <c r="AN41" s="476"/>
      <c r="AO41" s="1"/>
      <c r="AP41" s="3"/>
    </row>
    <row r="42" spans="2:42" ht="13.5" customHeight="1">
      <c r="B42" s="1"/>
      <c r="C42" s="174" t="s">
        <v>54</v>
      </c>
      <c r="D42" s="175"/>
      <c r="E42" s="477" t="str">
        <f>楽器輸送</f>
        <v>（選択してください）</v>
      </c>
      <c r="F42" s="478"/>
      <c r="G42" s="478"/>
      <c r="H42" s="478"/>
      <c r="I42" s="478"/>
      <c r="J42" s="478"/>
      <c r="K42" s="478"/>
      <c r="L42" s="478"/>
      <c r="M42" s="478"/>
      <c r="N42" s="478"/>
      <c r="O42" s="478"/>
      <c r="P42" s="478"/>
      <c r="Q42" s="478"/>
      <c r="R42" s="478"/>
      <c r="S42" s="478"/>
      <c r="T42" s="478"/>
      <c r="U42" s="478"/>
      <c r="V42" s="478"/>
      <c r="W42" s="195" t="str">
        <f>IF(楽器輸送="トラック","右欄に詳細を入力","")</f>
        <v/>
      </c>
      <c r="X42" s="196"/>
      <c r="Y42" s="196"/>
      <c r="Z42" s="196"/>
      <c r="AA42" s="196"/>
      <c r="AB42" s="197"/>
      <c r="AC42" s="479">
        <f>トラックサイズ</f>
        <v>0</v>
      </c>
      <c r="AD42" s="479"/>
      <c r="AE42" s="479"/>
      <c r="AF42" s="183" t="str">
        <f>IF(楽器輸送="トラック","t 車","")</f>
        <v/>
      </c>
      <c r="AG42" s="183"/>
      <c r="AH42" s="183"/>
      <c r="AI42" s="479">
        <f>トラック台数</f>
        <v>0</v>
      </c>
      <c r="AJ42" s="479"/>
      <c r="AK42" s="479"/>
      <c r="AL42" s="370" t="str">
        <f>IF(楽器輸送="トラック","台","")</f>
        <v/>
      </c>
      <c r="AM42" s="370"/>
      <c r="AN42" s="371"/>
      <c r="AO42" s="1"/>
      <c r="AP42" s="3"/>
    </row>
    <row r="43" spans="2:42" ht="13.5" customHeight="1">
      <c r="B43" s="1"/>
      <c r="C43" s="176"/>
      <c r="D43" s="177"/>
      <c r="E43" s="466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198"/>
      <c r="X43" s="199"/>
      <c r="Y43" s="199"/>
      <c r="Z43" s="199"/>
      <c r="AA43" s="199"/>
      <c r="AB43" s="200"/>
      <c r="AC43" s="480"/>
      <c r="AD43" s="480"/>
      <c r="AE43" s="480"/>
      <c r="AF43" s="184"/>
      <c r="AG43" s="184"/>
      <c r="AH43" s="184"/>
      <c r="AI43" s="480"/>
      <c r="AJ43" s="480"/>
      <c r="AK43" s="480"/>
      <c r="AL43" s="372"/>
      <c r="AM43" s="372"/>
      <c r="AN43" s="373"/>
      <c r="AO43" s="1"/>
      <c r="AP43" s="3"/>
    </row>
    <row r="44" spans="2:42" ht="13.5" customHeight="1">
      <c r="B44" s="1"/>
      <c r="C44" s="176"/>
      <c r="D44" s="177"/>
      <c r="E44" s="470" t="s">
        <v>130</v>
      </c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81"/>
      <c r="W44" s="351" t="str">
        <f>IF(E42="その他","その他の輸送手段","")</f>
        <v/>
      </c>
      <c r="X44" s="352"/>
      <c r="Y44" s="352"/>
      <c r="Z44" s="352"/>
      <c r="AA44" s="352"/>
      <c r="AB44" s="353"/>
      <c r="AC44" s="460">
        <f>楽器輸送②</f>
        <v>0</v>
      </c>
      <c r="AD44" s="460"/>
      <c r="AE44" s="460"/>
      <c r="AF44" s="460"/>
      <c r="AG44" s="460"/>
      <c r="AH44" s="460"/>
      <c r="AI44" s="460"/>
      <c r="AJ44" s="460"/>
      <c r="AK44" s="460"/>
      <c r="AL44" s="460"/>
      <c r="AM44" s="460"/>
      <c r="AN44" s="461"/>
      <c r="AO44" s="1"/>
      <c r="AP44" s="3"/>
    </row>
    <row r="45" spans="2:42" ht="13.5" customHeight="1">
      <c r="B45" s="1"/>
      <c r="C45" s="178"/>
      <c r="D45" s="179"/>
      <c r="E45" s="482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4"/>
      <c r="W45" s="354"/>
      <c r="X45" s="355"/>
      <c r="Y45" s="355"/>
      <c r="Z45" s="355"/>
      <c r="AA45" s="355"/>
      <c r="AB45" s="356"/>
      <c r="AC45" s="462"/>
      <c r="AD45" s="462"/>
      <c r="AE45" s="462"/>
      <c r="AF45" s="462"/>
      <c r="AG45" s="462"/>
      <c r="AH45" s="462"/>
      <c r="AI45" s="462"/>
      <c r="AJ45" s="462"/>
      <c r="AK45" s="462"/>
      <c r="AL45" s="462"/>
      <c r="AM45" s="462"/>
      <c r="AN45" s="463"/>
      <c r="AO45" s="1"/>
      <c r="AP45" s="3"/>
    </row>
    <row r="46" spans="2:42" ht="13.5" customHeight="1">
      <c r="B46" s="1"/>
      <c r="C46" s="110" t="s">
        <v>160</v>
      </c>
      <c r="D46" s="152"/>
      <c r="E46" s="152"/>
      <c r="F46" s="152"/>
      <c r="G46" s="152"/>
      <c r="H46" s="153"/>
      <c r="I46" s="21" t="s">
        <v>28</v>
      </c>
      <c r="J46" s="376"/>
      <c r="K46" s="376"/>
      <c r="L46" s="376"/>
      <c r="M46" s="22" t="s">
        <v>29</v>
      </c>
      <c r="N46" s="376"/>
      <c r="O46" s="376"/>
      <c r="P46" s="376"/>
      <c r="Q46" s="376"/>
      <c r="R46" s="374"/>
      <c r="S46" s="374"/>
      <c r="T46" s="374"/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  <c r="AH46" s="374"/>
      <c r="AI46" s="374"/>
      <c r="AJ46" s="374"/>
      <c r="AK46" s="374"/>
      <c r="AL46" s="374"/>
      <c r="AM46" s="374"/>
      <c r="AN46" s="375"/>
      <c r="AO46" s="1"/>
      <c r="AP46" s="3"/>
    </row>
    <row r="47" spans="2:42" ht="13.5" customHeight="1">
      <c r="B47" s="1"/>
      <c r="C47" s="119"/>
      <c r="D47" s="120"/>
      <c r="E47" s="120"/>
      <c r="F47" s="120"/>
      <c r="G47" s="120"/>
      <c r="H47" s="121"/>
      <c r="I47" s="388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  <c r="X47" s="389"/>
      <c r="Y47" s="389"/>
      <c r="Z47" s="389"/>
      <c r="AA47" s="389"/>
      <c r="AB47" s="389"/>
      <c r="AC47" s="389"/>
      <c r="AD47" s="389"/>
      <c r="AE47" s="389"/>
      <c r="AF47" s="389"/>
      <c r="AG47" s="389"/>
      <c r="AH47" s="389"/>
      <c r="AI47" s="389"/>
      <c r="AJ47" s="389"/>
      <c r="AK47" s="389"/>
      <c r="AL47" s="389"/>
      <c r="AM47" s="389"/>
      <c r="AN47" s="390"/>
      <c r="AO47" s="1"/>
      <c r="AP47" s="3"/>
    </row>
    <row r="48" spans="2:42" ht="13.5" customHeight="1">
      <c r="B48" s="1"/>
      <c r="C48" s="119"/>
      <c r="D48" s="120"/>
      <c r="E48" s="120"/>
      <c r="F48" s="120"/>
      <c r="G48" s="120"/>
      <c r="H48" s="121"/>
      <c r="I48" s="391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  <c r="AN48" s="393"/>
      <c r="AO48" s="1"/>
      <c r="AP48" s="3"/>
    </row>
    <row r="49" spans="2:42" ht="13.5" customHeight="1">
      <c r="B49" s="1"/>
      <c r="C49" s="119"/>
      <c r="D49" s="120"/>
      <c r="E49" s="120"/>
      <c r="F49" s="120"/>
      <c r="G49" s="120"/>
      <c r="H49" s="121"/>
      <c r="I49" s="368" t="s">
        <v>13</v>
      </c>
      <c r="J49" s="368"/>
      <c r="K49" s="368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368" t="s">
        <v>14</v>
      </c>
      <c r="Z49" s="368"/>
      <c r="AA49" s="368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6"/>
      <c r="AO49" s="1"/>
      <c r="AP49" s="3"/>
    </row>
    <row r="50" spans="2:42" ht="13.5" customHeight="1">
      <c r="B50" s="1"/>
      <c r="C50" s="122"/>
      <c r="D50" s="123"/>
      <c r="E50" s="123"/>
      <c r="F50" s="123"/>
      <c r="G50" s="123"/>
      <c r="H50" s="124"/>
      <c r="I50" s="369"/>
      <c r="J50" s="369"/>
      <c r="K50" s="369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369"/>
      <c r="Z50" s="369"/>
      <c r="AA50" s="369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8"/>
      <c r="AO50" s="1"/>
      <c r="AP50" s="3"/>
    </row>
    <row r="51" spans="2:42" ht="13.5" customHeight="1">
      <c r="B51" s="1"/>
      <c r="C51" s="110" t="s">
        <v>159</v>
      </c>
      <c r="D51" s="152"/>
      <c r="E51" s="152"/>
      <c r="F51" s="152"/>
      <c r="G51" s="152"/>
      <c r="H51" s="153"/>
      <c r="I51" s="419" t="s">
        <v>27</v>
      </c>
      <c r="J51" s="451"/>
      <c r="K51" s="452"/>
      <c r="L51" s="452"/>
      <c r="M51" s="452"/>
      <c r="N51" s="452"/>
      <c r="O51" s="452"/>
      <c r="P51" s="452"/>
      <c r="Q51" s="452"/>
      <c r="R51" s="452"/>
      <c r="S51" s="452"/>
      <c r="T51" s="452"/>
      <c r="U51" s="452"/>
      <c r="V51" s="452"/>
      <c r="W51" s="452"/>
      <c r="X51" s="453"/>
      <c r="Y51" s="457" t="s">
        <v>16</v>
      </c>
      <c r="Z51" s="451"/>
      <c r="AA51" s="452"/>
      <c r="AB51" s="452"/>
      <c r="AC51" s="452"/>
      <c r="AD51" s="452"/>
      <c r="AE51" s="452"/>
      <c r="AF51" s="452"/>
      <c r="AG51" s="452"/>
      <c r="AH51" s="452"/>
      <c r="AI51" s="452"/>
      <c r="AJ51" s="452"/>
      <c r="AK51" s="452"/>
      <c r="AL51" s="452"/>
      <c r="AM51" s="452"/>
      <c r="AN51" s="459"/>
      <c r="AO51" s="1"/>
      <c r="AP51" s="3"/>
    </row>
    <row r="52" spans="2:42" ht="13.5" customHeight="1">
      <c r="B52" s="1"/>
      <c r="C52" s="122"/>
      <c r="D52" s="123"/>
      <c r="E52" s="123"/>
      <c r="F52" s="123"/>
      <c r="G52" s="123"/>
      <c r="H52" s="124"/>
      <c r="I52" s="406"/>
      <c r="J52" s="188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217"/>
      <c r="Y52" s="458"/>
      <c r="Z52" s="188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189"/>
      <c r="AO52" s="1"/>
      <c r="AP52" s="3"/>
    </row>
    <row r="53" spans="2:42" ht="13.5" customHeight="1"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1"/>
      <c r="AP53" s="3"/>
    </row>
    <row r="54" spans="2:42" ht="13.5" customHeight="1">
      <c r="B54" s="1"/>
      <c r="C54" s="180" t="s">
        <v>79</v>
      </c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"/>
      <c r="AP54" s="3"/>
    </row>
    <row r="55" spans="2:42" ht="13.5" customHeight="1">
      <c r="B55" s="1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76</v>
      </c>
      <c r="AE55" s="6"/>
      <c r="AF55" s="101"/>
      <c r="AG55" s="101"/>
      <c r="AH55" s="6" t="s">
        <v>18</v>
      </c>
      <c r="AI55" s="173"/>
      <c r="AJ55" s="173"/>
      <c r="AK55" s="6" t="s">
        <v>19</v>
      </c>
      <c r="AL55" s="173"/>
      <c r="AM55" s="173"/>
      <c r="AN55" s="6" t="s">
        <v>20</v>
      </c>
      <c r="AO55" s="1"/>
      <c r="AP55" s="3"/>
    </row>
    <row r="56" spans="2:42" ht="13.5" customHeight="1">
      <c r="B56" s="1"/>
      <c r="C56" s="171" t="s">
        <v>175</v>
      </c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"/>
      <c r="AP56" s="3"/>
    </row>
    <row r="57" spans="2:42" ht="7.25" customHeight="1">
      <c r="B57" s="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5"/>
      <c r="AL57" s="5"/>
      <c r="AM57" s="5"/>
      <c r="AN57" s="5"/>
      <c r="AO57" s="1"/>
      <c r="AP57" s="3"/>
    </row>
    <row r="58" spans="2:42" ht="13.25" customHeight="1">
      <c r="B58" s="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92" t="s">
        <v>163</v>
      </c>
      <c r="O58" s="92"/>
      <c r="P58" s="92"/>
      <c r="Q58" s="92"/>
      <c r="R58" s="92"/>
      <c r="S58" s="92"/>
      <c r="T58" s="5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5"/>
      <c r="AL58" s="5"/>
      <c r="AM58" s="5"/>
      <c r="AN58" s="5"/>
      <c r="AO58" s="1"/>
      <c r="AP58" s="3"/>
    </row>
    <row r="59" spans="2:42" ht="13.25" customHeight="1">
      <c r="B59" s="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92"/>
      <c r="O59" s="92"/>
      <c r="P59" s="92"/>
      <c r="Q59" s="92"/>
      <c r="R59" s="92"/>
      <c r="S59" s="92"/>
      <c r="T59" s="5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5"/>
      <c r="AL59" s="5"/>
      <c r="AM59" s="5"/>
      <c r="AN59" s="5"/>
      <c r="AO59" s="1"/>
      <c r="AP59" s="3"/>
    </row>
    <row r="60" spans="2:42" ht="13.5" customHeight="1">
      <c r="B60" s="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02" t="s">
        <v>21</v>
      </c>
      <c r="O60" s="102"/>
      <c r="P60" s="102"/>
      <c r="Q60" s="102"/>
      <c r="R60" s="102"/>
      <c r="S60" s="102"/>
      <c r="T60" s="7"/>
      <c r="U60" s="103"/>
      <c r="V60" s="103"/>
      <c r="W60" s="103"/>
      <c r="X60" s="103"/>
      <c r="Y60" s="103"/>
      <c r="Z60" s="103"/>
      <c r="AA60" s="170" t="s">
        <v>22</v>
      </c>
      <c r="AB60" s="103"/>
      <c r="AC60" s="103"/>
      <c r="AD60" s="103"/>
      <c r="AE60" s="103"/>
      <c r="AF60" s="103"/>
      <c r="AG60" s="103"/>
      <c r="AH60" s="103"/>
      <c r="AI60" s="103"/>
      <c r="AJ60" s="103"/>
      <c r="AK60" s="7"/>
      <c r="AL60" s="172" t="s">
        <v>23</v>
      </c>
      <c r="AM60" s="172"/>
      <c r="AN60" s="172"/>
      <c r="AO60" s="1"/>
      <c r="AP60" s="3"/>
    </row>
    <row r="61" spans="2:42" ht="13.5" customHeight="1">
      <c r="B61" s="1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102"/>
      <c r="O61" s="102"/>
      <c r="P61" s="102"/>
      <c r="Q61" s="102"/>
      <c r="R61" s="102"/>
      <c r="S61" s="102"/>
      <c r="T61" s="8"/>
      <c r="U61" s="104"/>
      <c r="V61" s="104"/>
      <c r="W61" s="104"/>
      <c r="X61" s="104"/>
      <c r="Y61" s="104"/>
      <c r="Z61" s="104"/>
      <c r="AA61" s="170"/>
      <c r="AB61" s="104"/>
      <c r="AC61" s="104"/>
      <c r="AD61" s="104"/>
      <c r="AE61" s="104"/>
      <c r="AF61" s="104"/>
      <c r="AG61" s="104"/>
      <c r="AH61" s="104"/>
      <c r="AI61" s="104"/>
      <c r="AJ61" s="104"/>
      <c r="AK61" s="8"/>
      <c r="AL61" s="172"/>
      <c r="AM61" s="172"/>
      <c r="AN61" s="172"/>
      <c r="AO61" s="1"/>
      <c r="AP61" s="3"/>
    </row>
    <row r="62" spans="2:4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3"/>
    </row>
    <row r="63" spans="2:4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</sheetData>
  <sheetProtection algorithmName="SHA-512" hashValue="AG9LMISfo8prBxdotW11ACIQYe8wwO1aVHdosoDFBlxTKvcx/ZICkjtvnRtWkM0zP20aip1GBNgwxXbMCqB10w==" saltValue="sbdKBq8918+AfK6mRz+jPA==" spinCount="100000" sheet="1" selectLockedCells="1"/>
  <mergeCells count="107">
    <mergeCell ref="C13:H13"/>
    <mergeCell ref="J13:AH13"/>
    <mergeCell ref="AJ13:AN13"/>
    <mergeCell ref="C14:H15"/>
    <mergeCell ref="I14:AI15"/>
    <mergeCell ref="AJ14:AN15"/>
    <mergeCell ref="C7:AN8"/>
    <mergeCell ref="C9:H10"/>
    <mergeCell ref="I9:X10"/>
    <mergeCell ref="C11:H12"/>
    <mergeCell ref="I11:X12"/>
    <mergeCell ref="Y11:AD12"/>
    <mergeCell ref="AE11:AJ12"/>
    <mergeCell ref="AK11:AN12"/>
    <mergeCell ref="AJ16:AL18"/>
    <mergeCell ref="AM16:AN18"/>
    <mergeCell ref="AQ16:AQ20"/>
    <mergeCell ref="C17:H18"/>
    <mergeCell ref="I17:V18"/>
    <mergeCell ref="C19:H20"/>
    <mergeCell ref="I19:AE20"/>
    <mergeCell ref="AF19:AI20"/>
    <mergeCell ref="AJ19:AN20"/>
    <mergeCell ref="C16:H16"/>
    <mergeCell ref="J16:U16"/>
    <mergeCell ref="W16:Z18"/>
    <mergeCell ref="AA16:AC18"/>
    <mergeCell ref="AD16:AE18"/>
    <mergeCell ref="AF16:AI18"/>
    <mergeCell ref="I29:I31"/>
    <mergeCell ref="K29:U29"/>
    <mergeCell ref="W29:AN29"/>
    <mergeCell ref="E30:H31"/>
    <mergeCell ref="J30:V31"/>
    <mergeCell ref="E26:H26"/>
    <mergeCell ref="I26:I28"/>
    <mergeCell ref="K26:U26"/>
    <mergeCell ref="W30:AN31"/>
    <mergeCell ref="E32:H33"/>
    <mergeCell ref="I32:V33"/>
    <mergeCell ref="W32:AA33"/>
    <mergeCell ref="AB32:AN33"/>
    <mergeCell ref="C34:D37"/>
    <mergeCell ref="E34:AN35"/>
    <mergeCell ref="E36:G37"/>
    <mergeCell ref="H36:S37"/>
    <mergeCell ref="T36:V37"/>
    <mergeCell ref="C21:D33"/>
    <mergeCell ref="E21:H25"/>
    <mergeCell ref="N21:AM21"/>
    <mergeCell ref="I22:L23"/>
    <mergeCell ref="M22:AN23"/>
    <mergeCell ref="I24:L25"/>
    <mergeCell ref="M24:AN25"/>
    <mergeCell ref="W36:AF37"/>
    <mergeCell ref="AG36:AI37"/>
    <mergeCell ref="AJ36:AN37"/>
    <mergeCell ref="W26:AN26"/>
    <mergeCell ref="E27:H28"/>
    <mergeCell ref="J27:V28"/>
    <mergeCell ref="W27:AN28"/>
    <mergeCell ref="E29:H29"/>
    <mergeCell ref="C38:D41"/>
    <mergeCell ref="E38:V39"/>
    <mergeCell ref="W38:AB39"/>
    <mergeCell ref="AC38:AI39"/>
    <mergeCell ref="AJ38:AN39"/>
    <mergeCell ref="E40:V41"/>
    <mergeCell ref="W40:AB41"/>
    <mergeCell ref="AC40:AN41"/>
    <mergeCell ref="C42:D45"/>
    <mergeCell ref="E42:V43"/>
    <mergeCell ref="W42:AB43"/>
    <mergeCell ref="AC42:AE43"/>
    <mergeCell ref="AF42:AH43"/>
    <mergeCell ref="AI42:AK43"/>
    <mergeCell ref="AL42:AN43"/>
    <mergeCell ref="E44:V45"/>
    <mergeCell ref="W44:AB45"/>
    <mergeCell ref="C51:H52"/>
    <mergeCell ref="I51:I52"/>
    <mergeCell ref="J51:X52"/>
    <mergeCell ref="Y51:Y52"/>
    <mergeCell ref="Z51:AN52"/>
    <mergeCell ref="C54:AN54"/>
    <mergeCell ref="AC44:AN45"/>
    <mergeCell ref="C46:H50"/>
    <mergeCell ref="J46:L46"/>
    <mergeCell ref="N46:Q46"/>
    <mergeCell ref="R46:AN46"/>
    <mergeCell ref="I47:AN48"/>
    <mergeCell ref="I49:K50"/>
    <mergeCell ref="L49:X50"/>
    <mergeCell ref="Y49:AA50"/>
    <mergeCell ref="AB49:AN50"/>
    <mergeCell ref="N60:S61"/>
    <mergeCell ref="U60:Z61"/>
    <mergeCell ref="AA60:AA61"/>
    <mergeCell ref="AB60:AJ61"/>
    <mergeCell ref="AL60:AN61"/>
    <mergeCell ref="AF55:AG55"/>
    <mergeCell ref="AI55:AJ55"/>
    <mergeCell ref="AL55:AM55"/>
    <mergeCell ref="C56:AN56"/>
    <mergeCell ref="U57:AJ57"/>
    <mergeCell ref="N58:S59"/>
    <mergeCell ref="U58:AJ59"/>
  </mergeCells>
  <phoneticPr fontId="1"/>
  <conditionalFormatting sqref="E36:H36 E37:G37">
    <cfRule type="expression" dxfId="28" priority="26">
      <formula>$E$36="許諾先"</formula>
    </cfRule>
  </conditionalFormatting>
  <conditionalFormatting sqref="E38:V39 E42:V43">
    <cfRule type="cellIs" dxfId="27" priority="20" stopIfTrue="1" operator="equal">
      <formula>"（選択してください）"</formula>
    </cfRule>
  </conditionalFormatting>
  <conditionalFormatting sqref="I14">
    <cfRule type="cellIs" dxfId="26" priority="25" stopIfTrue="1" operator="equal">
      <formula>0</formula>
    </cfRule>
  </conditionalFormatting>
  <conditionalFormatting sqref="I19">
    <cfRule type="expression" dxfId="25" priority="22">
      <formula>OR($I$11="小学生",$I$11="中学生Ｂ",$I$11="高等学校Ｂ")</formula>
    </cfRule>
  </conditionalFormatting>
  <conditionalFormatting sqref="I32:V33">
    <cfRule type="notContainsBlanks" dxfId="24" priority="16" stopIfTrue="1">
      <formula>LEN(TRIM(I32))&gt;0</formula>
    </cfRule>
  </conditionalFormatting>
  <conditionalFormatting sqref="I9:X10">
    <cfRule type="containsBlanks" dxfId="23" priority="1">
      <formula>LEN(TRIM(I9))=0</formula>
    </cfRule>
  </conditionalFormatting>
  <conditionalFormatting sqref="I11:X12">
    <cfRule type="expression" dxfId="22" priority="24">
      <formula>$I$11="（選択してください）"</formula>
    </cfRule>
  </conditionalFormatting>
  <conditionalFormatting sqref="J46:L46 N46:Q46 I47:AN48 L49:X50 AB49:AN50 J51:X52 Z51:AN52 U60:Z61 AB60:AJ61">
    <cfRule type="containsBlanks" dxfId="21" priority="2">
      <formula>LEN(TRIM(I46))=0</formula>
    </cfRule>
  </conditionalFormatting>
  <conditionalFormatting sqref="U58:AJ59">
    <cfRule type="containsBlanks" dxfId="20" priority="5">
      <formula>LEN(TRIM(U58))=0</formula>
    </cfRule>
  </conditionalFormatting>
  <conditionalFormatting sqref="W38 W40">
    <cfRule type="cellIs" dxfId="19" priority="10" stopIfTrue="1" operator="equal">
      <formula>"交通手段を入力→"</formula>
    </cfRule>
  </conditionalFormatting>
  <conditionalFormatting sqref="W38 AC38 AJ38:AN39">
    <cfRule type="expression" dxfId="18" priority="7">
      <formula>OR($E$38="（選択してください）",$E$38="公共交通機関",$E$38="その他")</formula>
    </cfRule>
  </conditionalFormatting>
  <conditionalFormatting sqref="W40 AC40">
    <cfRule type="expression" dxfId="17" priority="6">
      <formula>OR($E$38="（選択してください）",$E$38="公共交通機関",$E$38="観光バス・貸切バス")</formula>
    </cfRule>
  </conditionalFormatting>
  <conditionalFormatting sqref="W32:AA33">
    <cfRule type="cellIs" dxfId="16" priority="9" operator="equal">
      <formula>"その他の出版社"</formula>
    </cfRule>
  </conditionalFormatting>
  <conditionalFormatting sqref="AA16">
    <cfRule type="expression" dxfId="15" priority="28">
      <formula>$AA$16&gt;#REF!</formula>
    </cfRule>
  </conditionalFormatting>
  <conditionalFormatting sqref="AB32:AN33">
    <cfRule type="notContainsBlanks" dxfId="14" priority="14" stopIfTrue="1">
      <formula>LEN(TRIM(AB32))&gt;0</formula>
    </cfRule>
    <cfRule type="expression" dxfId="13" priority="15" stopIfTrue="1">
      <formula>OR($I$32="その他")</formula>
    </cfRule>
  </conditionalFormatting>
  <conditionalFormatting sqref="AC38">
    <cfRule type="notContainsBlanks" dxfId="12" priority="11" stopIfTrue="1">
      <formula>LEN(TRIM(AC38))&gt;0</formula>
    </cfRule>
    <cfRule type="expression" dxfId="11" priority="27" stopIfTrue="1">
      <formula>E38="観光バス・貸切バス"</formula>
    </cfRule>
  </conditionalFormatting>
  <conditionalFormatting sqref="AC40 AC44">
    <cfRule type="notContainsBlanks" dxfId="10" priority="12" stopIfTrue="1">
      <formula>LEN(TRIM(AC40))&gt;0</formula>
    </cfRule>
  </conditionalFormatting>
  <conditionalFormatting sqref="AC42:AE43">
    <cfRule type="notContainsBlanks" dxfId="9" priority="19" stopIfTrue="1">
      <formula>LEN(TRIM(AC42))&gt;0</formula>
    </cfRule>
  </conditionalFormatting>
  <conditionalFormatting sqref="AE11:AJ12">
    <cfRule type="expression" dxfId="8" priority="23">
      <formula>$AE$11="（選択してください）"</formula>
    </cfRule>
  </conditionalFormatting>
  <conditionalFormatting sqref="AF55:AG55">
    <cfRule type="expression" dxfId="7" priority="17">
      <formula>$AF$55&lt;&gt;""</formula>
    </cfRule>
  </conditionalFormatting>
  <conditionalFormatting sqref="AI55:AJ55">
    <cfRule type="containsBlanks" dxfId="6" priority="4">
      <formula>LEN(TRIM(AI55))=0</formula>
    </cfRule>
  </conditionalFormatting>
  <conditionalFormatting sqref="AI42:AK43">
    <cfRule type="notContainsBlanks" dxfId="5" priority="18" stopIfTrue="1">
      <formula>LEN(TRIM(AI42))&gt;0</formula>
    </cfRule>
  </conditionalFormatting>
  <conditionalFormatting sqref="AJ16">
    <cfRule type="cellIs" dxfId="4" priority="21" operator="greaterThan">
      <formula>20</formula>
    </cfRule>
  </conditionalFormatting>
  <conditionalFormatting sqref="AJ14:AN15">
    <cfRule type="containsBlanks" dxfId="3" priority="13">
      <formula>LEN(TRIM(AJ14))=0</formula>
    </cfRule>
  </conditionalFormatting>
  <conditionalFormatting sqref="AJ38:AN39">
    <cfRule type="cellIs" dxfId="2" priority="8" stopIfTrue="1" operator="equal">
      <formula>"交通手段を入力→"</formula>
    </cfRule>
  </conditionalFormatting>
  <conditionalFormatting sqref="AL55:AM55">
    <cfRule type="containsBlanks" dxfId="1" priority="3">
      <formula>LEN(TRIM(AL55))=0</formula>
    </cfRule>
  </conditionalFormatting>
  <dataValidations count="6">
    <dataValidation operator="greaterThan" allowBlank="1" showInputMessage="1" showErrorMessage="1" sqref="AI42:AK43 AC42:AE43" xr:uid="{ECE6D7FB-A48E-4BE7-9436-D3706E0B808F}"/>
    <dataValidation imeMode="halfAlpha" showInputMessage="1" showErrorMessage="1" sqref="AJ14:AN15" xr:uid="{019646F8-6DEA-40F3-AFFE-D2156B5B77E5}"/>
    <dataValidation imeMode="halfAlpha" allowBlank="1" showInputMessage="1" showErrorMessage="1" sqref="M24:AN25 W27:AN28 W30:AN31" xr:uid="{8B72A693-9324-45E0-BE93-ED0E1BF80605}"/>
    <dataValidation operator="equal" allowBlank="1" showInputMessage="1" showErrorMessage="1" sqref="J46:L46 N46:Q46" xr:uid="{E3B4ED53-672A-4BB0-ADA6-F6FA760697CD}"/>
    <dataValidation imeMode="off" allowBlank="1" showInputMessage="1" showErrorMessage="1" sqref="AB49:AN50 L49:X50 Z51" xr:uid="{1E13EECF-C8E6-4ABC-9F58-3447D45E8BB1}"/>
    <dataValidation operator="greaterThan" showInputMessage="1" showErrorMessage="1" sqref="AC38:AI39" xr:uid="{DFF587BF-065E-42D3-808F-5D7733B990CB}"/>
  </dataValidations>
  <printOptions horizontalCentered="1"/>
  <pageMargins left="0.78740157480314965" right="0.78740157480314965" top="1.1811023622047245" bottom="1.1811023622047245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1:AD48"/>
  <sheetViews>
    <sheetView showGridLines="0" showRowColHeaders="0" zoomScaleNormal="100" zoomScaleSheetLayoutView="100" workbookViewId="0">
      <selection activeCell="G11" sqref="G11"/>
    </sheetView>
  </sheetViews>
  <sheetFormatPr defaultColWidth="9" defaultRowHeight="13"/>
  <cols>
    <col min="1" max="2" width="2.1796875" style="23" customWidth="1"/>
    <col min="3" max="3" width="4.08984375" style="23" customWidth="1"/>
    <col min="4" max="5" width="10.6328125" style="23" customWidth="1"/>
    <col min="6" max="6" width="8.1796875" style="23" customWidth="1"/>
    <col min="7" max="7" width="12.81640625" style="23" customWidth="1"/>
    <col min="8" max="8" width="4.08984375" style="23" customWidth="1"/>
    <col min="9" max="10" width="10.6328125" style="23" customWidth="1"/>
    <col min="11" max="11" width="8.1796875" style="23" customWidth="1"/>
    <col min="12" max="12" width="12.81640625" style="23" customWidth="1"/>
    <col min="13" max="13" width="4.08984375" style="23" customWidth="1"/>
    <col min="14" max="15" width="10.6328125" style="23" customWidth="1"/>
    <col min="16" max="16" width="8.1796875" style="23" customWidth="1"/>
    <col min="17" max="17" width="12.81640625" style="23" customWidth="1"/>
    <col min="18" max="20" width="2.1796875" style="23" customWidth="1"/>
    <col min="21" max="22" width="2.1796875" style="23" hidden="1" customWidth="1"/>
    <col min="23" max="25" width="3.453125" style="23" hidden="1" customWidth="1"/>
    <col min="26" max="26" width="2.1796875" style="23" hidden="1" customWidth="1"/>
    <col min="27" max="29" width="9" style="23" hidden="1" customWidth="1"/>
    <col min="30" max="30" width="26.08984375" style="23" hidden="1" customWidth="1"/>
    <col min="31" max="16384" width="9" style="23"/>
  </cols>
  <sheetData>
    <row r="1" spans="2:27" ht="34.5" customHeight="1">
      <c r="C1" s="573" t="s">
        <v>37</v>
      </c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</row>
    <row r="2" spans="2:27" ht="13.5" customHeight="1">
      <c r="B2" s="24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4"/>
    </row>
    <row r="3" spans="2:27" ht="66" customHeight="1">
      <c r="B3" s="24"/>
      <c r="C3" s="580" t="s">
        <v>177</v>
      </c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25"/>
      <c r="S3" s="27"/>
    </row>
    <row r="4" spans="2:27" ht="5.25" customHeight="1">
      <c r="B4" s="24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5"/>
      <c r="S4" s="27"/>
    </row>
    <row r="5" spans="2:27" ht="49.25" customHeight="1">
      <c r="B5" s="24"/>
      <c r="C5" s="587" t="s">
        <v>1</v>
      </c>
      <c r="D5" s="588"/>
      <c r="E5" s="589"/>
      <c r="F5" s="582" t="str">
        <f>IF(県名="（選択してください）","",県名)</f>
        <v/>
      </c>
      <c r="G5" s="583"/>
      <c r="H5" s="584"/>
      <c r="I5" s="587" t="s">
        <v>0</v>
      </c>
      <c r="J5" s="589"/>
      <c r="K5" s="585" t="str">
        <f>IF(部門="（選択してください）","",部門)</f>
        <v>小BFステージ</v>
      </c>
      <c r="L5" s="585"/>
      <c r="M5" s="585"/>
      <c r="N5" s="586"/>
      <c r="O5" s="563" t="s">
        <v>137</v>
      </c>
      <c r="P5" s="564"/>
      <c r="Q5" s="565"/>
      <c r="R5" s="24"/>
      <c r="S5" s="28"/>
    </row>
    <row r="6" spans="2:27" ht="25.75" customHeight="1">
      <c r="B6" s="24"/>
      <c r="C6" s="590" t="s">
        <v>30</v>
      </c>
      <c r="D6" s="591"/>
      <c r="E6" s="592"/>
      <c r="F6" s="574" t="str">
        <f>IF(団体名よみ="","",団体名よみ)</f>
        <v/>
      </c>
      <c r="G6" s="575"/>
      <c r="H6" s="575"/>
      <c r="I6" s="575"/>
      <c r="J6" s="575"/>
      <c r="K6" s="575"/>
      <c r="L6" s="575"/>
      <c r="M6" s="575"/>
      <c r="N6" s="576"/>
      <c r="O6" s="566" t="str">
        <f>IF(出演順="","",出演順)</f>
        <v/>
      </c>
      <c r="P6" s="567"/>
      <c r="Q6" s="568"/>
      <c r="R6" s="24"/>
      <c r="S6" s="28"/>
    </row>
    <row r="7" spans="2:27" ht="60.65" customHeight="1">
      <c r="B7" s="24"/>
      <c r="C7" s="593" t="s">
        <v>31</v>
      </c>
      <c r="D7" s="594"/>
      <c r="E7" s="595"/>
      <c r="F7" s="577" t="str">
        <f>IF(団体名="","",団体名)</f>
        <v/>
      </c>
      <c r="G7" s="578"/>
      <c r="H7" s="578"/>
      <c r="I7" s="578"/>
      <c r="J7" s="578"/>
      <c r="K7" s="578"/>
      <c r="L7" s="578"/>
      <c r="M7" s="578"/>
      <c r="N7" s="579"/>
      <c r="O7" s="569"/>
      <c r="P7" s="570"/>
      <c r="Q7" s="571"/>
      <c r="R7" s="24"/>
      <c r="S7" s="28"/>
    </row>
    <row r="8" spans="2:27" ht="12" customHeight="1">
      <c r="B8" s="24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24"/>
      <c r="S8" s="28"/>
    </row>
    <row r="9" spans="2:27" ht="21" customHeight="1">
      <c r="B9" s="24"/>
      <c r="C9" s="31" t="s">
        <v>32</v>
      </c>
      <c r="D9" s="32" t="s">
        <v>33</v>
      </c>
      <c r="E9" s="32" t="s">
        <v>145</v>
      </c>
      <c r="F9" s="32" t="s">
        <v>34</v>
      </c>
      <c r="G9" s="52" t="s">
        <v>59</v>
      </c>
      <c r="H9" s="31" t="s">
        <v>32</v>
      </c>
      <c r="I9" s="32" t="s">
        <v>33</v>
      </c>
      <c r="J9" s="32" t="s">
        <v>145</v>
      </c>
      <c r="K9" s="32" t="s">
        <v>34</v>
      </c>
      <c r="L9" s="52" t="s">
        <v>59</v>
      </c>
      <c r="M9" s="31" t="s">
        <v>32</v>
      </c>
      <c r="N9" s="32" t="s">
        <v>33</v>
      </c>
      <c r="O9" s="32" t="s">
        <v>145</v>
      </c>
      <c r="P9" s="32" t="s">
        <v>34</v>
      </c>
      <c r="Q9" s="52" t="s">
        <v>59</v>
      </c>
      <c r="R9" s="24"/>
      <c r="S9" s="28"/>
    </row>
    <row r="10" spans="2:27" ht="24" customHeight="1">
      <c r="B10" s="24"/>
      <c r="C10" s="33">
        <v>1</v>
      </c>
      <c r="D10" s="35"/>
      <c r="E10" s="35"/>
      <c r="F10" s="36"/>
      <c r="G10" s="78"/>
      <c r="H10" s="33">
        <v>31</v>
      </c>
      <c r="I10" s="35"/>
      <c r="J10" s="35"/>
      <c r="K10" s="36"/>
      <c r="L10" s="78"/>
      <c r="M10" s="33">
        <v>61</v>
      </c>
      <c r="N10" s="35"/>
      <c r="O10" s="35"/>
      <c r="P10" s="36"/>
      <c r="Q10" s="78"/>
      <c r="R10" s="24"/>
      <c r="S10" s="28"/>
    </row>
    <row r="11" spans="2:27" ht="24" customHeight="1" thickBot="1">
      <c r="B11" s="24"/>
      <c r="C11" s="34">
        <v>2</v>
      </c>
      <c r="D11" s="37"/>
      <c r="E11" s="37"/>
      <c r="F11" s="38"/>
      <c r="G11" s="79"/>
      <c r="H11" s="34">
        <v>32</v>
      </c>
      <c r="I11" s="37"/>
      <c r="J11" s="37"/>
      <c r="K11" s="38"/>
      <c r="L11" s="79"/>
      <c r="M11" s="34">
        <v>62</v>
      </c>
      <c r="N11" s="37"/>
      <c r="O11" s="37"/>
      <c r="P11" s="38"/>
      <c r="Q11" s="79"/>
      <c r="R11" s="24"/>
      <c r="S11" s="28"/>
      <c r="V11" s="23" t="s">
        <v>121</v>
      </c>
      <c r="W11" s="23" t="s">
        <v>122</v>
      </c>
      <c r="X11" s="23" t="s">
        <v>132</v>
      </c>
      <c r="Y11" s="23" t="s">
        <v>140</v>
      </c>
      <c r="Z11" s="23" t="s">
        <v>139</v>
      </c>
    </row>
    <row r="12" spans="2:27" ht="24" customHeight="1" thickBot="1">
      <c r="B12" s="24"/>
      <c r="C12" s="34">
        <v>3</v>
      </c>
      <c r="D12" s="37"/>
      <c r="E12" s="37"/>
      <c r="F12" s="38"/>
      <c r="G12" s="79"/>
      <c r="H12" s="34">
        <v>33</v>
      </c>
      <c r="I12" s="37"/>
      <c r="J12" s="37"/>
      <c r="K12" s="38"/>
      <c r="L12" s="79"/>
      <c r="M12" s="34">
        <v>63</v>
      </c>
      <c r="N12" s="37"/>
      <c r="O12" s="37"/>
      <c r="P12" s="38"/>
      <c r="Q12" s="79"/>
      <c r="R12" s="24"/>
      <c r="S12" s="28"/>
      <c r="W12" s="49">
        <f>COUNTIF(G10:G39,"楽器運搬補助員")</f>
        <v>0</v>
      </c>
      <c r="X12" s="49">
        <f>COUNTIF(L10:L39,"楽器運搬補助員")</f>
        <v>0</v>
      </c>
      <c r="Y12" s="49">
        <f>COUNTIF(Q10:Q39,"楽器運搬補助員")</f>
        <v>0</v>
      </c>
      <c r="AA12" s="50">
        <f>SUM(W12:Y12,W13:Y13)</f>
        <v>0</v>
      </c>
    </row>
    <row r="13" spans="2:27" ht="24" customHeight="1" thickBot="1">
      <c r="B13" s="24"/>
      <c r="C13" s="34">
        <v>4</v>
      </c>
      <c r="D13" s="37"/>
      <c r="E13" s="37"/>
      <c r="F13" s="38"/>
      <c r="G13" s="79"/>
      <c r="H13" s="34">
        <v>34</v>
      </c>
      <c r="I13" s="37"/>
      <c r="J13" s="37"/>
      <c r="K13" s="38"/>
      <c r="L13" s="79"/>
      <c r="M13" s="34">
        <v>64</v>
      </c>
      <c r="N13" s="37"/>
      <c r="O13" s="37"/>
      <c r="P13" s="38"/>
      <c r="Q13" s="79"/>
      <c r="R13" s="24"/>
      <c r="S13" s="28"/>
      <c r="W13" s="49">
        <f>COUNTIF(G10:G39,"引率(経路に入る)")</f>
        <v>0</v>
      </c>
      <c r="X13" s="49">
        <f>COUNTIF(L10:L39,"引率(経路に入る)")</f>
        <v>0</v>
      </c>
      <c r="Y13" s="49">
        <f>COUNTIF(Q10:Q39,"引率(経路に入る)")</f>
        <v>0</v>
      </c>
      <c r="AA13" s="23" t="s">
        <v>65</v>
      </c>
    </row>
    <row r="14" spans="2:27" ht="24" customHeight="1" thickBot="1">
      <c r="B14" s="24"/>
      <c r="C14" s="34">
        <v>5</v>
      </c>
      <c r="D14" s="37"/>
      <c r="E14" s="37"/>
      <c r="F14" s="38"/>
      <c r="G14" s="79"/>
      <c r="H14" s="34">
        <v>35</v>
      </c>
      <c r="I14" s="37"/>
      <c r="J14" s="37"/>
      <c r="K14" s="38"/>
      <c r="L14" s="79"/>
      <c r="M14" s="34">
        <v>65</v>
      </c>
      <c r="N14" s="37"/>
      <c r="O14" s="37"/>
      <c r="P14" s="38"/>
      <c r="Q14" s="79"/>
      <c r="R14" s="24"/>
      <c r="S14" s="28"/>
    </row>
    <row r="15" spans="2:27" ht="24" customHeight="1" thickBot="1">
      <c r="B15" s="24"/>
      <c r="C15" s="34">
        <v>6</v>
      </c>
      <c r="D15" s="37"/>
      <c r="E15" s="37"/>
      <c r="F15" s="38"/>
      <c r="G15" s="79"/>
      <c r="H15" s="34">
        <v>36</v>
      </c>
      <c r="I15" s="37"/>
      <c r="J15" s="37"/>
      <c r="K15" s="38"/>
      <c r="L15" s="79"/>
      <c r="M15" s="34">
        <v>66</v>
      </c>
      <c r="N15" s="37"/>
      <c r="O15" s="37"/>
      <c r="P15" s="38"/>
      <c r="Q15" s="79"/>
      <c r="R15" s="24"/>
      <c r="S15" s="28"/>
      <c r="W15" s="49">
        <f>COUNTIF(G10:G39,"演奏者")</f>
        <v>0</v>
      </c>
      <c r="X15" s="49">
        <f>COUNTIF(L10:L39,"演奏者")</f>
        <v>0</v>
      </c>
      <c r="Y15" s="49">
        <f>COUNTIF(Q10:Q39,"演奏者")</f>
        <v>0</v>
      </c>
      <c r="AA15" s="50">
        <f>SUM(W15:Y15)</f>
        <v>0</v>
      </c>
    </row>
    <row r="16" spans="2:27" ht="24" customHeight="1">
      <c r="B16" s="24"/>
      <c r="C16" s="34">
        <v>7</v>
      </c>
      <c r="D16" s="37"/>
      <c r="E16" s="37"/>
      <c r="F16" s="38"/>
      <c r="G16" s="79"/>
      <c r="H16" s="34">
        <v>37</v>
      </c>
      <c r="I16" s="37"/>
      <c r="J16" s="37"/>
      <c r="K16" s="38"/>
      <c r="L16" s="79"/>
      <c r="M16" s="34">
        <v>67</v>
      </c>
      <c r="N16" s="37"/>
      <c r="O16" s="37"/>
      <c r="P16" s="38"/>
      <c r="Q16" s="79"/>
      <c r="R16" s="24"/>
      <c r="S16" s="28"/>
      <c r="AA16" s="23" t="s">
        <v>66</v>
      </c>
    </row>
    <row r="17" spans="2:19" ht="24" customHeight="1">
      <c r="B17" s="24"/>
      <c r="C17" s="34">
        <v>8</v>
      </c>
      <c r="D17" s="37"/>
      <c r="E17" s="37"/>
      <c r="F17" s="38"/>
      <c r="G17" s="79"/>
      <c r="H17" s="34">
        <v>38</v>
      </c>
      <c r="I17" s="37"/>
      <c r="J17" s="37"/>
      <c r="K17" s="38"/>
      <c r="L17" s="79"/>
      <c r="M17" s="34">
        <v>68</v>
      </c>
      <c r="N17" s="37"/>
      <c r="O17" s="37"/>
      <c r="P17" s="38"/>
      <c r="Q17" s="79"/>
      <c r="R17" s="24"/>
      <c r="S17" s="28"/>
    </row>
    <row r="18" spans="2:19" ht="24" customHeight="1">
      <c r="B18" s="24"/>
      <c r="C18" s="34">
        <v>9</v>
      </c>
      <c r="D18" s="37"/>
      <c r="E18" s="37"/>
      <c r="F18" s="38"/>
      <c r="G18" s="79"/>
      <c r="H18" s="34">
        <v>39</v>
      </c>
      <c r="I18" s="37"/>
      <c r="J18" s="37"/>
      <c r="K18" s="38"/>
      <c r="L18" s="79"/>
      <c r="M18" s="34">
        <v>69</v>
      </c>
      <c r="N18" s="37"/>
      <c r="O18" s="37"/>
      <c r="P18" s="38"/>
      <c r="Q18" s="79"/>
      <c r="R18" s="24"/>
      <c r="S18" s="28"/>
    </row>
    <row r="19" spans="2:19" ht="24" customHeight="1">
      <c r="B19" s="24"/>
      <c r="C19" s="34">
        <v>10</v>
      </c>
      <c r="D19" s="37"/>
      <c r="E19" s="37"/>
      <c r="F19" s="38"/>
      <c r="G19" s="79"/>
      <c r="H19" s="34">
        <v>40</v>
      </c>
      <c r="I19" s="37"/>
      <c r="J19" s="37"/>
      <c r="K19" s="38"/>
      <c r="L19" s="79"/>
      <c r="M19" s="34">
        <v>70</v>
      </c>
      <c r="N19" s="37"/>
      <c r="O19" s="37"/>
      <c r="P19" s="38"/>
      <c r="Q19" s="79"/>
      <c r="R19" s="24"/>
      <c r="S19" s="28"/>
    </row>
    <row r="20" spans="2:19" ht="24" customHeight="1">
      <c r="B20" s="24"/>
      <c r="C20" s="34">
        <v>11</v>
      </c>
      <c r="D20" s="37"/>
      <c r="E20" s="37"/>
      <c r="F20" s="38"/>
      <c r="G20" s="79"/>
      <c r="H20" s="34">
        <v>41</v>
      </c>
      <c r="I20" s="37"/>
      <c r="J20" s="37"/>
      <c r="K20" s="38"/>
      <c r="L20" s="79"/>
      <c r="M20" s="34">
        <v>71</v>
      </c>
      <c r="N20" s="37"/>
      <c r="O20" s="37"/>
      <c r="P20" s="38"/>
      <c r="Q20" s="79"/>
      <c r="R20" s="24"/>
      <c r="S20" s="28"/>
    </row>
    <row r="21" spans="2:19" ht="24" customHeight="1">
      <c r="B21" s="24"/>
      <c r="C21" s="34">
        <v>12</v>
      </c>
      <c r="D21" s="37"/>
      <c r="E21" s="37"/>
      <c r="F21" s="38"/>
      <c r="G21" s="79"/>
      <c r="H21" s="34">
        <v>42</v>
      </c>
      <c r="I21" s="37"/>
      <c r="J21" s="37"/>
      <c r="K21" s="38"/>
      <c r="L21" s="79"/>
      <c r="M21" s="34">
        <v>72</v>
      </c>
      <c r="N21" s="37"/>
      <c r="O21" s="37"/>
      <c r="P21" s="38"/>
      <c r="Q21" s="79"/>
      <c r="R21" s="24"/>
      <c r="S21" s="28"/>
    </row>
    <row r="22" spans="2:19" ht="24" customHeight="1">
      <c r="B22" s="24"/>
      <c r="C22" s="34">
        <v>13</v>
      </c>
      <c r="D22" s="37"/>
      <c r="E22" s="37"/>
      <c r="F22" s="38"/>
      <c r="G22" s="79"/>
      <c r="H22" s="34">
        <v>43</v>
      </c>
      <c r="I22" s="37"/>
      <c r="J22" s="37"/>
      <c r="K22" s="38"/>
      <c r="L22" s="79"/>
      <c r="M22" s="34">
        <v>73</v>
      </c>
      <c r="N22" s="37"/>
      <c r="O22" s="37"/>
      <c r="P22" s="38"/>
      <c r="Q22" s="79"/>
      <c r="R22" s="24"/>
      <c r="S22" s="28"/>
    </row>
    <row r="23" spans="2:19" ht="24" customHeight="1">
      <c r="B23" s="24"/>
      <c r="C23" s="34">
        <v>14</v>
      </c>
      <c r="D23" s="37"/>
      <c r="E23" s="37"/>
      <c r="F23" s="38"/>
      <c r="G23" s="79"/>
      <c r="H23" s="34">
        <v>44</v>
      </c>
      <c r="I23" s="37"/>
      <c r="J23" s="37"/>
      <c r="K23" s="38"/>
      <c r="L23" s="79"/>
      <c r="M23" s="34">
        <v>74</v>
      </c>
      <c r="N23" s="37"/>
      <c r="O23" s="37"/>
      <c r="P23" s="38"/>
      <c r="Q23" s="79"/>
      <c r="R23" s="24"/>
      <c r="S23" s="28"/>
    </row>
    <row r="24" spans="2:19" ht="24" customHeight="1">
      <c r="B24" s="24"/>
      <c r="C24" s="34">
        <v>15</v>
      </c>
      <c r="D24" s="37"/>
      <c r="E24" s="37"/>
      <c r="F24" s="38"/>
      <c r="G24" s="79"/>
      <c r="H24" s="34">
        <v>45</v>
      </c>
      <c r="I24" s="37"/>
      <c r="J24" s="37"/>
      <c r="K24" s="38"/>
      <c r="L24" s="79"/>
      <c r="M24" s="34">
        <v>75</v>
      </c>
      <c r="N24" s="37"/>
      <c r="O24" s="37"/>
      <c r="P24" s="38"/>
      <c r="Q24" s="79"/>
      <c r="R24" s="24"/>
      <c r="S24" s="28"/>
    </row>
    <row r="25" spans="2:19" ht="24" customHeight="1">
      <c r="B25" s="24"/>
      <c r="C25" s="34">
        <v>16</v>
      </c>
      <c r="D25" s="37"/>
      <c r="E25" s="37"/>
      <c r="F25" s="38"/>
      <c r="G25" s="79"/>
      <c r="H25" s="34">
        <v>46</v>
      </c>
      <c r="I25" s="37"/>
      <c r="J25" s="37"/>
      <c r="K25" s="38"/>
      <c r="L25" s="79"/>
      <c r="M25" s="34">
        <v>76</v>
      </c>
      <c r="N25" s="37"/>
      <c r="O25" s="37"/>
      <c r="P25" s="38"/>
      <c r="Q25" s="79"/>
      <c r="R25" s="24"/>
      <c r="S25" s="28"/>
    </row>
    <row r="26" spans="2:19" ht="24" customHeight="1">
      <c r="B26" s="24"/>
      <c r="C26" s="34">
        <v>17</v>
      </c>
      <c r="D26" s="37"/>
      <c r="E26" s="37"/>
      <c r="F26" s="38"/>
      <c r="G26" s="79"/>
      <c r="H26" s="34">
        <v>47</v>
      </c>
      <c r="I26" s="37"/>
      <c r="J26" s="37"/>
      <c r="K26" s="38"/>
      <c r="L26" s="79"/>
      <c r="M26" s="34">
        <v>77</v>
      </c>
      <c r="N26" s="37"/>
      <c r="O26" s="37"/>
      <c r="P26" s="38"/>
      <c r="Q26" s="79"/>
      <c r="R26" s="24"/>
      <c r="S26" s="28"/>
    </row>
    <row r="27" spans="2:19" ht="24" customHeight="1">
      <c r="B27" s="24"/>
      <c r="C27" s="34">
        <v>18</v>
      </c>
      <c r="D27" s="37"/>
      <c r="E27" s="37"/>
      <c r="F27" s="38"/>
      <c r="G27" s="79"/>
      <c r="H27" s="34">
        <v>48</v>
      </c>
      <c r="I27" s="37"/>
      <c r="J27" s="37"/>
      <c r="K27" s="38"/>
      <c r="L27" s="79"/>
      <c r="M27" s="34">
        <v>78</v>
      </c>
      <c r="N27" s="37"/>
      <c r="O27" s="37"/>
      <c r="P27" s="38"/>
      <c r="Q27" s="79"/>
      <c r="R27" s="24"/>
      <c r="S27" s="28"/>
    </row>
    <row r="28" spans="2:19" ht="24" customHeight="1">
      <c r="B28" s="24"/>
      <c r="C28" s="34">
        <v>19</v>
      </c>
      <c r="D28" s="37"/>
      <c r="E28" s="37"/>
      <c r="F28" s="38"/>
      <c r="G28" s="79"/>
      <c r="H28" s="34">
        <v>49</v>
      </c>
      <c r="I28" s="37"/>
      <c r="J28" s="37"/>
      <c r="K28" s="38"/>
      <c r="L28" s="79"/>
      <c r="M28" s="34">
        <v>79</v>
      </c>
      <c r="N28" s="37"/>
      <c r="O28" s="37"/>
      <c r="P28" s="37"/>
      <c r="Q28" s="79"/>
      <c r="R28" s="24"/>
      <c r="S28" s="28"/>
    </row>
    <row r="29" spans="2:19" ht="24" customHeight="1">
      <c r="B29" s="24"/>
      <c r="C29" s="34">
        <v>20</v>
      </c>
      <c r="D29" s="37"/>
      <c r="E29" s="37"/>
      <c r="F29" s="38"/>
      <c r="G29" s="79"/>
      <c r="H29" s="34">
        <v>50</v>
      </c>
      <c r="I29" s="37"/>
      <c r="J29" s="37"/>
      <c r="K29" s="38"/>
      <c r="L29" s="79"/>
      <c r="M29" s="34">
        <v>80</v>
      </c>
      <c r="N29" s="37"/>
      <c r="O29" s="37"/>
      <c r="P29" s="37"/>
      <c r="Q29" s="79"/>
      <c r="R29" s="24"/>
      <c r="S29" s="28"/>
    </row>
    <row r="30" spans="2:19" ht="24" customHeight="1">
      <c r="B30" s="24"/>
      <c r="C30" s="34">
        <v>21</v>
      </c>
      <c r="D30" s="37"/>
      <c r="E30" s="37"/>
      <c r="F30" s="38"/>
      <c r="G30" s="79"/>
      <c r="H30" s="34">
        <v>51</v>
      </c>
      <c r="I30" s="37"/>
      <c r="J30" s="37"/>
      <c r="K30" s="38"/>
      <c r="L30" s="79"/>
      <c r="M30" s="34">
        <v>81</v>
      </c>
      <c r="N30" s="37"/>
      <c r="O30" s="37"/>
      <c r="P30" s="37"/>
      <c r="Q30" s="79"/>
      <c r="R30" s="24"/>
      <c r="S30" s="28"/>
    </row>
    <row r="31" spans="2:19" ht="24" customHeight="1">
      <c r="B31" s="24"/>
      <c r="C31" s="34">
        <v>22</v>
      </c>
      <c r="D31" s="37"/>
      <c r="E31" s="37"/>
      <c r="F31" s="38"/>
      <c r="G31" s="79"/>
      <c r="H31" s="34">
        <v>52</v>
      </c>
      <c r="I31" s="37"/>
      <c r="J31" s="37"/>
      <c r="K31" s="38"/>
      <c r="L31" s="79"/>
      <c r="M31" s="34">
        <v>82</v>
      </c>
      <c r="N31" s="37"/>
      <c r="O31" s="37"/>
      <c r="P31" s="37"/>
      <c r="Q31" s="79"/>
      <c r="R31" s="24"/>
      <c r="S31" s="28"/>
    </row>
    <row r="32" spans="2:19" ht="24" customHeight="1">
      <c r="B32" s="24"/>
      <c r="C32" s="34">
        <v>23</v>
      </c>
      <c r="D32" s="37"/>
      <c r="E32" s="37"/>
      <c r="F32" s="38"/>
      <c r="G32" s="79"/>
      <c r="H32" s="34">
        <v>53</v>
      </c>
      <c r="I32" s="37"/>
      <c r="J32" s="37"/>
      <c r="K32" s="38"/>
      <c r="L32" s="79"/>
      <c r="M32" s="34">
        <v>83</v>
      </c>
      <c r="N32" s="37"/>
      <c r="O32" s="37"/>
      <c r="P32" s="37"/>
      <c r="Q32" s="79"/>
      <c r="R32" s="24"/>
      <c r="S32" s="28"/>
    </row>
    <row r="33" spans="2:19" ht="24" customHeight="1">
      <c r="B33" s="24"/>
      <c r="C33" s="34">
        <v>24</v>
      </c>
      <c r="D33" s="37"/>
      <c r="E33" s="37"/>
      <c r="F33" s="38"/>
      <c r="G33" s="79"/>
      <c r="H33" s="34">
        <v>54</v>
      </c>
      <c r="I33" s="37"/>
      <c r="J33" s="37"/>
      <c r="K33" s="38"/>
      <c r="L33" s="79"/>
      <c r="M33" s="34">
        <v>84</v>
      </c>
      <c r="N33" s="37"/>
      <c r="O33" s="37"/>
      <c r="P33" s="37"/>
      <c r="Q33" s="79"/>
      <c r="R33" s="24"/>
      <c r="S33" s="28"/>
    </row>
    <row r="34" spans="2:19" ht="24" customHeight="1">
      <c r="B34" s="24"/>
      <c r="C34" s="34">
        <v>25</v>
      </c>
      <c r="D34" s="47"/>
      <c r="E34" s="47"/>
      <c r="F34" s="48"/>
      <c r="G34" s="79"/>
      <c r="H34" s="34">
        <v>55</v>
      </c>
      <c r="I34" s="47"/>
      <c r="J34" s="47"/>
      <c r="K34" s="48"/>
      <c r="L34" s="79"/>
      <c r="M34" s="34">
        <v>85</v>
      </c>
      <c r="N34" s="47"/>
      <c r="O34" s="47"/>
      <c r="P34" s="47"/>
      <c r="Q34" s="80"/>
      <c r="R34" s="24"/>
      <c r="S34" s="28"/>
    </row>
    <row r="35" spans="2:19" ht="24" customHeight="1">
      <c r="B35" s="24"/>
      <c r="C35" s="34">
        <v>26</v>
      </c>
      <c r="D35" s="47"/>
      <c r="E35" s="47"/>
      <c r="F35" s="48"/>
      <c r="G35" s="79"/>
      <c r="H35" s="34">
        <v>56</v>
      </c>
      <c r="I35" s="47"/>
      <c r="J35" s="47"/>
      <c r="K35" s="48"/>
      <c r="L35" s="79"/>
      <c r="M35" s="34">
        <v>86</v>
      </c>
      <c r="N35" s="47"/>
      <c r="O35" s="47"/>
      <c r="P35" s="47"/>
      <c r="Q35" s="80"/>
      <c r="R35" s="24"/>
      <c r="S35" s="28"/>
    </row>
    <row r="36" spans="2:19" ht="24" customHeight="1">
      <c r="B36" s="24"/>
      <c r="C36" s="34">
        <v>27</v>
      </c>
      <c r="D36" s="47"/>
      <c r="E36" s="47"/>
      <c r="F36" s="48"/>
      <c r="G36" s="79"/>
      <c r="H36" s="34">
        <v>57</v>
      </c>
      <c r="I36" s="47"/>
      <c r="J36" s="47"/>
      <c r="K36" s="48"/>
      <c r="L36" s="80"/>
      <c r="M36" s="34">
        <v>87</v>
      </c>
      <c r="N36" s="47"/>
      <c r="O36" s="47"/>
      <c r="P36" s="47"/>
      <c r="Q36" s="80"/>
      <c r="R36" s="24"/>
      <c r="S36" s="28"/>
    </row>
    <row r="37" spans="2:19" ht="24" customHeight="1">
      <c r="B37" s="24"/>
      <c r="C37" s="34">
        <v>28</v>
      </c>
      <c r="D37" s="47"/>
      <c r="E37" s="47"/>
      <c r="F37" s="48"/>
      <c r="G37" s="79"/>
      <c r="H37" s="34">
        <v>58</v>
      </c>
      <c r="I37" s="47"/>
      <c r="J37" s="47"/>
      <c r="K37" s="48"/>
      <c r="L37" s="80"/>
      <c r="M37" s="34">
        <v>88</v>
      </c>
      <c r="N37" s="47"/>
      <c r="O37" s="47"/>
      <c r="P37" s="47"/>
      <c r="Q37" s="80"/>
      <c r="R37" s="24"/>
      <c r="S37" s="28"/>
    </row>
    <row r="38" spans="2:19" ht="24" customHeight="1">
      <c r="B38" s="24"/>
      <c r="C38" s="34">
        <v>29</v>
      </c>
      <c r="D38" s="47"/>
      <c r="E38" s="47"/>
      <c r="F38" s="48"/>
      <c r="G38" s="79"/>
      <c r="H38" s="34">
        <v>59</v>
      </c>
      <c r="I38" s="47"/>
      <c r="J38" s="47"/>
      <c r="K38" s="48"/>
      <c r="L38" s="80"/>
      <c r="M38" s="34">
        <v>89</v>
      </c>
      <c r="N38" s="47"/>
      <c r="O38" s="47"/>
      <c r="P38" s="47"/>
      <c r="Q38" s="80"/>
      <c r="R38" s="24"/>
      <c r="S38" s="28"/>
    </row>
    <row r="39" spans="2:19" ht="24" customHeight="1">
      <c r="B39" s="24"/>
      <c r="C39" s="68">
        <v>30</v>
      </c>
      <c r="D39" s="39"/>
      <c r="E39" s="39"/>
      <c r="F39" s="40"/>
      <c r="G39" s="81"/>
      <c r="H39" s="68">
        <v>60</v>
      </c>
      <c r="I39" s="39"/>
      <c r="J39" s="39"/>
      <c r="K39" s="40"/>
      <c r="L39" s="81"/>
      <c r="M39" s="68">
        <v>90</v>
      </c>
      <c r="N39" s="39"/>
      <c r="O39" s="39"/>
      <c r="P39" s="39"/>
      <c r="Q39" s="81"/>
      <c r="R39" s="24"/>
      <c r="S39" s="28"/>
    </row>
    <row r="40" spans="2:19" s="67" customFormat="1" ht="18" customHeight="1">
      <c r="B40" s="65"/>
      <c r="C40" s="572" t="s">
        <v>146</v>
      </c>
      <c r="D40" s="572"/>
      <c r="E40" s="572"/>
      <c r="F40" s="572"/>
      <c r="G40" s="572"/>
      <c r="H40" s="572"/>
      <c r="I40" s="572"/>
      <c r="J40" s="572"/>
      <c r="K40" s="572"/>
      <c r="L40" s="572"/>
      <c r="M40" s="572"/>
      <c r="N40" s="572"/>
      <c r="O40" s="572"/>
      <c r="P40" s="572"/>
      <c r="Q40" s="572"/>
      <c r="R40" s="65"/>
      <c r="S40" s="66"/>
    </row>
    <row r="41" spans="2:19" s="67" customFormat="1" ht="18" customHeight="1">
      <c r="B41" s="65"/>
      <c r="C41" s="83" t="s">
        <v>147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65"/>
      <c r="S41" s="66"/>
    </row>
    <row r="42" spans="2:19" s="67" customFormat="1" ht="18" customHeight="1">
      <c r="B42" s="65"/>
      <c r="C42" s="85" t="s">
        <v>148</v>
      </c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65"/>
      <c r="S42" s="66"/>
    </row>
    <row r="43" spans="2:19" s="67" customFormat="1" ht="18" customHeight="1">
      <c r="B43" s="65"/>
      <c r="C43" s="85" t="s">
        <v>151</v>
      </c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65"/>
      <c r="S43" s="66"/>
    </row>
    <row r="44" spans="2:19" s="67" customFormat="1" ht="18" customHeight="1">
      <c r="B44" s="65"/>
      <c r="C44" s="85" t="s">
        <v>152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65"/>
      <c r="S44" s="66"/>
    </row>
    <row r="45" spans="2:19" s="67" customFormat="1" ht="18" customHeight="1">
      <c r="B45" s="65"/>
      <c r="C45" s="85" t="s">
        <v>153</v>
      </c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65"/>
      <c r="S45" s="66"/>
    </row>
    <row r="46" spans="2:19" s="67" customFormat="1" ht="18" customHeight="1">
      <c r="B46" s="65"/>
      <c r="C46" s="85" t="s">
        <v>55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65"/>
      <c r="S46" s="66"/>
    </row>
    <row r="47" spans="2:19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8"/>
    </row>
    <row r="48" spans="2:19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</row>
  </sheetData>
  <sheetProtection algorithmName="SHA-512" hashValue="KTdH9SL4cZ1b0qRFEKquHq7TwGmMIduX1XVJip0pKOBmEj5mkrmg9RxZaxzaMpnIeIZk9VHQdPkIVBIHiHm5Bw==" saltValue="2l2Fqhw0YHb/BWstQyqbJA==" spinCount="100000" sheet="1" selectLockedCells="1"/>
  <protectedRanges>
    <protectedRange sqref="D10:G39" name="範囲1"/>
    <protectedRange sqref="I10:L39" name="範囲2"/>
    <protectedRange sqref="N10:P39" name="範囲3"/>
  </protectedRanges>
  <mergeCells count="13">
    <mergeCell ref="O5:Q5"/>
    <mergeCell ref="O6:Q7"/>
    <mergeCell ref="C40:Q40"/>
    <mergeCell ref="C1:Q1"/>
    <mergeCell ref="F6:N6"/>
    <mergeCell ref="F7:N7"/>
    <mergeCell ref="C3:Q3"/>
    <mergeCell ref="F5:H5"/>
    <mergeCell ref="K5:N5"/>
    <mergeCell ref="C5:E5"/>
    <mergeCell ref="C6:E6"/>
    <mergeCell ref="C7:E7"/>
    <mergeCell ref="I5:J5"/>
  </mergeCells>
  <phoneticPr fontId="1"/>
  <conditionalFormatting sqref="D10:G39 I10:L39 N10:Q39">
    <cfRule type="cellIs" dxfId="0" priority="1" stopIfTrue="1" operator="equal">
      <formula>0</formula>
    </cfRule>
  </conditionalFormatting>
  <dataValidations count="2">
    <dataValidation type="list" allowBlank="1" showInputMessage="1" showErrorMessage="1" sqref="Q10:Q39 L10:L39 G10:G39" xr:uid="{00000000-0002-0000-0300-000000000000}">
      <formula1>$U$11:$Z$11</formula1>
    </dataValidation>
    <dataValidation type="list" allowBlank="1" showInputMessage="1" showErrorMessage="1" sqref="AD10" xr:uid="{D2204AFF-76DE-4990-83E5-B204CC9FB355}">
      <formula1>"　"</formula1>
    </dataValidation>
  </dataValidations>
  <printOptions horizontalCentered="1" verticalCentered="1"/>
  <pageMargins left="0.39370078740157483" right="0.39370078740157483" top="0.39370078740157483" bottom="0.39370078740157483" header="0.27559055118110237" footer="0.19685039370078741"/>
  <pageSetup paperSize="9" scale="6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64</vt:i4>
      </vt:variant>
    </vt:vector>
  </HeadingPairs>
  <TitlesOfParts>
    <vt:vector size="71" baseType="lpstr">
      <vt:lpstr>目次</vt:lpstr>
      <vt:lpstr>申込責任者入力シート</vt:lpstr>
      <vt:lpstr>合同②</vt:lpstr>
      <vt:lpstr>合同③</vt:lpstr>
      <vt:lpstr>合同④</vt:lpstr>
      <vt:lpstr>合同⑤</vt:lpstr>
      <vt:lpstr>大会参加者名簿</vt:lpstr>
      <vt:lpstr>〒1</vt:lpstr>
      <vt:lpstr>〒2</vt:lpstr>
      <vt:lpstr>fax</vt:lpstr>
      <vt:lpstr>合同②!Print_Area</vt:lpstr>
      <vt:lpstr>合同③!Print_Area</vt:lpstr>
      <vt:lpstr>合同④!Print_Area</vt:lpstr>
      <vt:lpstr>合同⑤!Print_Area</vt:lpstr>
      <vt:lpstr>申込責任者入力シート!Print_Area</vt:lpstr>
      <vt:lpstr>大会参加者名簿!Print_Area</vt:lpstr>
      <vt:lpstr>アドレス</vt:lpstr>
      <vt:lpstr>その他の出版社</vt:lpstr>
      <vt:lpstr>トラックサイズ</vt:lpstr>
      <vt:lpstr>トラック台数</vt:lpstr>
      <vt:lpstr>バス台数</vt:lpstr>
      <vt:lpstr>ピアノ使用</vt:lpstr>
      <vt:lpstr>演奏者数</vt:lpstr>
      <vt:lpstr>課題曲</vt:lpstr>
      <vt:lpstr>楽器輸送</vt:lpstr>
      <vt:lpstr>楽器輸送②</vt:lpstr>
      <vt:lpstr>許諾先</vt:lpstr>
      <vt:lpstr>勤務先</vt:lpstr>
      <vt:lpstr>携帯</vt:lpstr>
      <vt:lpstr>月</vt:lpstr>
      <vt:lpstr>県名</vt:lpstr>
      <vt:lpstr>後半券①</vt:lpstr>
      <vt:lpstr>後半券②</vt:lpstr>
      <vt:lpstr>交通手段</vt:lpstr>
      <vt:lpstr>交通手段②</vt:lpstr>
      <vt:lpstr>作曲者スペル</vt:lpstr>
      <vt:lpstr>作曲者よみ</vt:lpstr>
      <vt:lpstr>作曲者邦文</vt:lpstr>
      <vt:lpstr>使用楽譜出版社</vt:lpstr>
      <vt:lpstr>指揮者</vt:lpstr>
      <vt:lpstr>指揮者よみ</vt:lpstr>
      <vt:lpstr>指揮者読み</vt:lpstr>
      <vt:lpstr>事前プログラム</vt:lpstr>
      <vt:lpstr>自宅</vt:lpstr>
      <vt:lpstr>自由曲スペル</vt:lpstr>
      <vt:lpstr>自由曲ふりがな</vt:lpstr>
      <vt:lpstr>自由曲邦文</vt:lpstr>
      <vt:lpstr>住所</vt:lpstr>
      <vt:lpstr>出演者数</vt:lpstr>
      <vt:lpstr>出演順</vt:lpstr>
      <vt:lpstr>上位大会</vt:lpstr>
      <vt:lpstr>申込者</vt:lpstr>
      <vt:lpstr>申込責任者所属</vt:lpstr>
      <vt:lpstr>前半券①</vt:lpstr>
      <vt:lpstr>前半券②</vt:lpstr>
      <vt:lpstr>全国大会</vt:lpstr>
      <vt:lpstr>代表氏名</vt:lpstr>
      <vt:lpstr>代表職</vt:lpstr>
      <vt:lpstr>団体名</vt:lpstr>
      <vt:lpstr>団体名よみ</vt:lpstr>
      <vt:lpstr>著作権</vt:lpstr>
      <vt:lpstr>電話</vt:lpstr>
      <vt:lpstr>日</vt:lpstr>
      <vt:lpstr>年</vt:lpstr>
      <vt:lpstr>部門</vt:lpstr>
      <vt:lpstr>編曲者</vt:lpstr>
      <vt:lpstr>編曲者スペル</vt:lpstr>
      <vt:lpstr>編曲者よみ</vt:lpstr>
      <vt:lpstr>編成楽器</vt:lpstr>
      <vt:lpstr>補助員</vt:lpstr>
      <vt:lpstr>録音録画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辻浦拓人</dc:creator>
  <cp:lastModifiedBy>庄司_t15048</cp:lastModifiedBy>
  <cp:lastPrinted>2024-07-09T07:03:00Z</cp:lastPrinted>
  <dcterms:created xsi:type="dcterms:W3CDTF">2011-12-09T02:36:51Z</dcterms:created>
  <dcterms:modified xsi:type="dcterms:W3CDTF">2025-08-06T02:11:28Z</dcterms:modified>
</cp:coreProperties>
</file>