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大分県吹奏楽連盟\Kensuiren2025年度(R 7)\"/>
    </mc:Choice>
  </mc:AlternateContent>
  <bookViews>
    <workbookView xWindow="-110" yWindow="-110" windowWidth="19430" windowHeight="10430" tabRatio="838" firstSheet="1" activeTab="1"/>
  </bookViews>
  <sheets>
    <sheet name="データ集" sheetId="6" state="hidden" r:id="rId1"/>
    <sheet name="入力フォーム" sheetId="1" r:id="rId2"/>
    <sheet name="申込用紙【吹連】（押印）" sheetId="17" r:id="rId3"/>
    <sheet name="申込用紙【M協】（押印）" sheetId="21" r:id="rId4"/>
    <sheet name="登録者名簿" sheetId="20" r:id="rId5"/>
    <sheet name="アナウンス原稿" sheetId="3" r:id="rId6"/>
    <sheet name="印刷原稿" sheetId="8" r:id="rId7"/>
    <sheet name="著作権申請書(吹連)" sheetId="15" r:id="rId8"/>
    <sheet name="著作権申請書(M協)" sheetId="16" r:id="rId9"/>
  </sheets>
  <definedNames>
    <definedName name="_xlnm._FilterDatabase" localSheetId="1" hidden="1">入力フォーム!$C$10:$N$14</definedName>
    <definedName name="_xlnm.Print_Area" localSheetId="4">登録者名簿!$A$1:$O$24</definedName>
    <definedName name="課題曲" localSheetId="3">#REF!</definedName>
    <definedName name="課題曲" localSheetId="8">#REF!</definedName>
    <definedName name="課題曲">#REF!</definedName>
    <definedName name="部門" localSheetId="3">#REF!</definedName>
    <definedName name="部門" localSheetId="8">#REF!</definedName>
    <definedName name="部門">#REF!</definedName>
    <definedName name="名簿" localSheetId="3">#REF!</definedName>
    <definedName name="名簿" localSheetId="8">#REF!</definedName>
    <definedName name="名簿">#REF!</definedName>
  </definedNames>
  <calcPr calcId="162913"/>
</workbook>
</file>

<file path=xl/calcChain.xml><?xml version="1.0" encoding="utf-8"?>
<calcChain xmlns="http://schemas.openxmlformats.org/spreadsheetml/2006/main">
  <c r="B3" i="8" l="1"/>
  <c r="A61" i="21" l="1"/>
  <c r="A60" i="17"/>
  <c r="L34" i="8" l="1"/>
  <c r="J66" i="8"/>
  <c r="H66" i="8"/>
  <c r="F66" i="8"/>
  <c r="D66" i="8"/>
  <c r="B66" i="8"/>
  <c r="L65" i="8"/>
  <c r="J65" i="8"/>
  <c r="H65" i="8"/>
  <c r="F65" i="8"/>
  <c r="D65" i="8"/>
  <c r="B65" i="8"/>
  <c r="L64" i="8"/>
  <c r="J64" i="8"/>
  <c r="L63" i="8"/>
  <c r="H64" i="8"/>
  <c r="F64" i="8"/>
  <c r="D64" i="8"/>
  <c r="B64" i="8"/>
  <c r="J63" i="8"/>
  <c r="H63" i="8"/>
  <c r="F63" i="8"/>
  <c r="D63" i="8"/>
  <c r="B63" i="8"/>
  <c r="L62" i="8"/>
  <c r="J62" i="8"/>
  <c r="H62" i="8"/>
  <c r="F62" i="8"/>
  <c r="D62" i="8"/>
  <c r="B62" i="8"/>
  <c r="L61" i="8"/>
  <c r="J61" i="8"/>
  <c r="H61" i="8"/>
  <c r="F61" i="8"/>
  <c r="D61" i="8"/>
  <c r="B61" i="8"/>
  <c r="L60" i="8"/>
  <c r="J60" i="8"/>
  <c r="H60" i="8"/>
  <c r="F60" i="8"/>
  <c r="D60" i="8"/>
  <c r="B60" i="8"/>
  <c r="L59" i="8"/>
  <c r="J59" i="8"/>
  <c r="H59" i="8"/>
  <c r="F59" i="8"/>
  <c r="D59" i="8"/>
  <c r="B59" i="8"/>
  <c r="L58" i="8"/>
  <c r="J58" i="8"/>
  <c r="H58" i="8"/>
  <c r="F58" i="8"/>
  <c r="D58" i="8"/>
  <c r="B58" i="8"/>
  <c r="L57" i="8"/>
  <c r="J57" i="8"/>
  <c r="H57" i="8"/>
  <c r="F57" i="8"/>
  <c r="D57" i="8"/>
  <c r="B57" i="8"/>
  <c r="L56" i="8"/>
  <c r="J56" i="8"/>
  <c r="H56" i="8"/>
  <c r="F56" i="8"/>
  <c r="D56" i="8"/>
  <c r="B56" i="8"/>
  <c r="L55" i="8"/>
  <c r="J55" i="8"/>
  <c r="H55" i="8"/>
  <c r="F55" i="8"/>
  <c r="D55" i="8"/>
  <c r="B55" i="8"/>
  <c r="L54" i="8"/>
  <c r="J54" i="8"/>
  <c r="H54" i="8"/>
  <c r="F54" i="8"/>
  <c r="D54" i="8"/>
  <c r="B54" i="8"/>
  <c r="L53" i="8"/>
  <c r="J53" i="8"/>
  <c r="H53" i="8"/>
  <c r="F53" i="8"/>
  <c r="D53" i="8"/>
  <c r="B53" i="8"/>
  <c r="L52" i="8"/>
  <c r="J52" i="8"/>
  <c r="H52" i="8"/>
  <c r="F52" i="8"/>
  <c r="D52" i="8"/>
  <c r="B52" i="8"/>
  <c r="L51" i="8"/>
  <c r="J51" i="8"/>
  <c r="H51" i="8"/>
  <c r="F51" i="8"/>
  <c r="D51" i="8"/>
  <c r="B51" i="8" l="1"/>
  <c r="N12" i="20" l="1"/>
  <c r="N13" i="20"/>
  <c r="N14" i="20"/>
  <c r="N15" i="20"/>
  <c r="N16" i="20"/>
  <c r="N17" i="20"/>
  <c r="N18" i="20"/>
  <c r="N19" i="20"/>
  <c r="N20" i="20"/>
  <c r="N21" i="20"/>
  <c r="N22" i="20"/>
  <c r="N23" i="20"/>
  <c r="N24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N11" i="20"/>
  <c r="K11" i="20"/>
  <c r="H11" i="20"/>
  <c r="E11" i="20"/>
  <c r="B11" i="20"/>
  <c r="N10" i="20"/>
  <c r="K10" i="20"/>
  <c r="H10" i="20"/>
  <c r="E10" i="20"/>
  <c r="B10" i="20"/>
  <c r="N9" i="20"/>
  <c r="K9" i="20"/>
  <c r="H9" i="20"/>
  <c r="E9" i="20"/>
  <c r="B9" i="20"/>
  <c r="N8" i="20"/>
  <c r="K8" i="20"/>
  <c r="H8" i="20"/>
  <c r="E8" i="20"/>
  <c r="B8" i="20"/>
  <c r="N7" i="20"/>
  <c r="K7" i="20"/>
  <c r="H7" i="20"/>
  <c r="E7" i="20"/>
  <c r="B7" i="20"/>
  <c r="N6" i="20"/>
  <c r="K6" i="20"/>
  <c r="H6" i="20"/>
  <c r="E6" i="20"/>
  <c r="B6" i="20"/>
  <c r="C2" i="20"/>
  <c r="AO45" i="21"/>
  <c r="AD45" i="21"/>
  <c r="AO43" i="21"/>
  <c r="AD43" i="21"/>
  <c r="P40" i="21"/>
  <c r="D40" i="21"/>
  <c r="D39" i="21"/>
  <c r="P38" i="21"/>
  <c r="D38" i="21"/>
  <c r="BB33" i="21"/>
  <c r="AX33" i="21"/>
  <c r="AL33" i="21"/>
  <c r="Z36" i="21"/>
  <c r="Z35" i="21"/>
  <c r="Z34" i="21"/>
  <c r="Z33" i="21"/>
  <c r="G35" i="21"/>
  <c r="G33" i="21"/>
  <c r="BB29" i="21"/>
  <c r="AX29" i="21"/>
  <c r="AL29" i="21"/>
  <c r="Z32" i="21"/>
  <c r="Z31" i="21"/>
  <c r="Z30" i="21"/>
  <c r="Z29" i="21"/>
  <c r="G31" i="21"/>
  <c r="G29" i="21"/>
  <c r="BB25" i="21"/>
  <c r="AX25" i="21"/>
  <c r="AL25" i="21"/>
  <c r="Z28" i="21"/>
  <c r="Z27" i="21"/>
  <c r="Z26" i="21"/>
  <c r="Z25" i="21"/>
  <c r="G27" i="21"/>
  <c r="G25" i="21"/>
  <c r="BB21" i="21"/>
  <c r="AX21" i="21"/>
  <c r="AL21" i="21"/>
  <c r="Z24" i="21"/>
  <c r="Z23" i="21"/>
  <c r="Z22" i="21"/>
  <c r="Z21" i="21"/>
  <c r="G23" i="21"/>
  <c r="G21" i="21"/>
  <c r="BB17" i="21"/>
  <c r="AX17" i="21"/>
  <c r="AL17" i="21"/>
  <c r="Z20" i="21"/>
  <c r="Z19" i="21"/>
  <c r="Z18" i="21"/>
  <c r="Z17" i="21"/>
  <c r="G19" i="21"/>
  <c r="G17" i="21"/>
  <c r="BB13" i="21"/>
  <c r="AX13" i="21"/>
  <c r="AL13" i="21"/>
  <c r="Z16" i="21"/>
  <c r="Z15" i="21"/>
  <c r="Z14" i="21"/>
  <c r="Z13" i="21"/>
  <c r="G15" i="21"/>
  <c r="G13" i="21"/>
  <c r="AT11" i="21"/>
  <c r="AH11" i="21"/>
  <c r="V11" i="21"/>
  <c r="N9" i="21"/>
  <c r="N8" i="21"/>
  <c r="AQ6" i="21"/>
  <c r="AO7" i="21"/>
  <c r="O7" i="21"/>
  <c r="AC59" i="21"/>
  <c r="P58" i="21"/>
  <c r="AC57" i="21"/>
  <c r="U57" i="21"/>
  <c r="L54" i="21"/>
  <c r="L53" i="21"/>
  <c r="L52" i="21"/>
  <c r="AY50" i="21"/>
  <c r="AU50" i="21"/>
  <c r="AQ50" i="21"/>
  <c r="N6" i="21"/>
  <c r="AY49" i="17"/>
  <c r="AU49" i="17"/>
  <c r="AQ49" i="17"/>
  <c r="AC58" i="17"/>
  <c r="P57" i="17"/>
  <c r="AC56" i="17"/>
  <c r="U56" i="17"/>
  <c r="L53" i="17"/>
  <c r="L52" i="17"/>
  <c r="L51" i="17"/>
  <c r="AO44" i="17"/>
  <c r="AD44" i="17"/>
  <c r="AO42" i="17"/>
  <c r="AD42" i="17"/>
  <c r="P39" i="17"/>
  <c r="D39" i="17"/>
  <c r="D38" i="17"/>
  <c r="P37" i="17"/>
  <c r="D37" i="17"/>
  <c r="BB32" i="17"/>
  <c r="AX32" i="17"/>
  <c r="AL32" i="17"/>
  <c r="Z35" i="17"/>
  <c r="Z34" i="17"/>
  <c r="Z33" i="17"/>
  <c r="Z32" i="17"/>
  <c r="G34" i="17"/>
  <c r="G32" i="17"/>
  <c r="BB28" i="17"/>
  <c r="AX28" i="17"/>
  <c r="AL28" i="17"/>
  <c r="Z31" i="17"/>
  <c r="Z30" i="17"/>
  <c r="Z29" i="17"/>
  <c r="Z28" i="17"/>
  <c r="G30" i="17"/>
  <c r="G28" i="17"/>
  <c r="BB24" i="17"/>
  <c r="AX24" i="17"/>
  <c r="AL24" i="17"/>
  <c r="Z27" i="17"/>
  <c r="Z26" i="17"/>
  <c r="Z25" i="17"/>
  <c r="Z24" i="17"/>
  <c r="G26" i="17"/>
  <c r="G24" i="17"/>
  <c r="BB20" i="17"/>
  <c r="AX20" i="17"/>
  <c r="AL20" i="17"/>
  <c r="Z23" i="17"/>
  <c r="Z22" i="17"/>
  <c r="Z21" i="17"/>
  <c r="Z20" i="17"/>
  <c r="G22" i="17"/>
  <c r="G20" i="17"/>
  <c r="BB16" i="17"/>
  <c r="AX16" i="17"/>
  <c r="AL16" i="17"/>
  <c r="Z19" i="17"/>
  <c r="Z18" i="17"/>
  <c r="Z17" i="17"/>
  <c r="Z16" i="17"/>
  <c r="G18" i="17"/>
  <c r="G16" i="17"/>
  <c r="BB12" i="17"/>
  <c r="AX12" i="17"/>
  <c r="Z14" i="17"/>
  <c r="Z15" i="17"/>
  <c r="AL12" i="17"/>
  <c r="Z13" i="17"/>
  <c r="Z12" i="17"/>
  <c r="G14" i="17"/>
  <c r="G12" i="17"/>
  <c r="AT10" i="17"/>
  <c r="AH10" i="17"/>
  <c r="AT8" i="17"/>
  <c r="AH8" i="17"/>
  <c r="V8" i="17"/>
  <c r="V10" i="17" l="1"/>
  <c r="V8" i="1"/>
  <c r="D12" i="1"/>
  <c r="N5" i="17" l="1"/>
  <c r="N5" i="21"/>
  <c r="N6" i="17"/>
  <c r="C43" i="17"/>
  <c r="C41" i="17"/>
  <c r="B2" i="17"/>
  <c r="L66" i="8" l="1"/>
  <c r="L24" i="16"/>
  <c r="L23" i="16"/>
  <c r="L22" i="16"/>
  <c r="L21" i="16"/>
  <c r="L20" i="16"/>
  <c r="L19" i="16"/>
  <c r="L18" i="16"/>
  <c r="L17" i="16"/>
  <c r="L16" i="16"/>
  <c r="L15" i="16"/>
  <c r="B23" i="16"/>
  <c r="U23" i="16" s="1"/>
  <c r="B21" i="16"/>
  <c r="U21" i="16" s="1"/>
  <c r="B19" i="16"/>
  <c r="U19" i="16" s="1"/>
  <c r="B17" i="16"/>
  <c r="U17" i="16" s="1"/>
  <c r="B15" i="16"/>
  <c r="U15" i="16" s="1"/>
  <c r="L14" i="16"/>
  <c r="L13" i="16"/>
  <c r="B13" i="16"/>
  <c r="W13" i="16" s="1"/>
  <c r="B32" i="16"/>
  <c r="R32" i="16" s="1"/>
  <c r="R30" i="16"/>
  <c r="L30" i="16"/>
  <c r="W29" i="16"/>
  <c r="U29" i="16"/>
  <c r="R29" i="16"/>
  <c r="L29" i="16"/>
  <c r="R28" i="16"/>
  <c r="L28" i="16"/>
  <c r="W27" i="16"/>
  <c r="U27" i="16"/>
  <c r="R27" i="16"/>
  <c r="L27" i="16"/>
  <c r="R26" i="16"/>
  <c r="L26" i="16"/>
  <c r="W25" i="16"/>
  <c r="U25" i="16"/>
  <c r="R25" i="16"/>
  <c r="L25" i="16"/>
  <c r="B23" i="15"/>
  <c r="U23" i="15" s="1"/>
  <c r="B21" i="15"/>
  <c r="U21" i="15" s="1"/>
  <c r="B19" i="15"/>
  <c r="U19" i="15" s="1"/>
  <c r="L24" i="15"/>
  <c r="L23" i="15"/>
  <c r="L22" i="15"/>
  <c r="L21" i="15"/>
  <c r="L20" i="15"/>
  <c r="L19" i="15"/>
  <c r="L18" i="15"/>
  <c r="L17" i="15"/>
  <c r="B17" i="15"/>
  <c r="U17" i="15" s="1"/>
  <c r="L16" i="15"/>
  <c r="L15" i="15"/>
  <c r="B15" i="15"/>
  <c r="L14" i="15"/>
  <c r="N30" i="1"/>
  <c r="U13" i="16" l="1"/>
  <c r="R13" i="16"/>
  <c r="R14" i="16" s="1"/>
  <c r="B31" i="16"/>
  <c r="W31" i="16" s="1"/>
  <c r="W21" i="16"/>
  <c r="W19" i="16"/>
  <c r="U15" i="15"/>
  <c r="W17" i="16"/>
  <c r="W15" i="16"/>
  <c r="W23" i="16"/>
  <c r="T21" i="1"/>
  <c r="L44" i="8"/>
  <c r="J44" i="8" s="1"/>
  <c r="L43" i="8"/>
  <c r="J43" i="8" s="1"/>
  <c r="D43" i="8"/>
  <c r="L41" i="8"/>
  <c r="J41" i="8" s="1"/>
  <c r="L40" i="8"/>
  <c r="J40" i="8" s="1"/>
  <c r="D40" i="8"/>
  <c r="L38" i="8"/>
  <c r="J38" i="8" s="1"/>
  <c r="L37" i="8"/>
  <c r="J37" i="8" s="1"/>
  <c r="D37" i="8"/>
  <c r="L35" i="8"/>
  <c r="J35" i="8" s="1"/>
  <c r="J34" i="8"/>
  <c r="D34" i="8"/>
  <c r="L32" i="8"/>
  <c r="J32" i="8" s="1"/>
  <c r="L31" i="8"/>
  <c r="J31" i="8" s="1"/>
  <c r="D31" i="8"/>
  <c r="L29" i="8"/>
  <c r="J29" i="8" s="1"/>
  <c r="L28" i="8"/>
  <c r="J28" i="8" s="1"/>
  <c r="D28" i="8"/>
  <c r="L26" i="8"/>
  <c r="J26" i="8" s="1"/>
  <c r="L25" i="8"/>
  <c r="J25" i="8" s="1"/>
  <c r="B26" i="8"/>
  <c r="B25" i="8"/>
  <c r="L121" i="8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L22" i="8"/>
  <c r="J22" i="8" s="1"/>
  <c r="L21" i="8"/>
  <c r="J21" i="8" s="1"/>
  <c r="D21" i="8"/>
  <c r="L19" i="8"/>
  <c r="J19" i="8" s="1"/>
  <c r="L18" i="8"/>
  <c r="J18" i="8" s="1"/>
  <c r="D18" i="8"/>
  <c r="L16" i="8"/>
  <c r="J16" i="8" s="1"/>
  <c r="L15" i="8"/>
  <c r="J15" i="8" s="1"/>
  <c r="D15" i="8"/>
  <c r="L13" i="8"/>
  <c r="J13" i="8" s="1"/>
  <c r="L12" i="8"/>
  <c r="J12" i="8" s="1"/>
  <c r="D12" i="8"/>
  <c r="L10" i="8"/>
  <c r="J10" i="8" s="1"/>
  <c r="L9" i="8"/>
  <c r="J9" i="8" s="1"/>
  <c r="L7" i="8"/>
  <c r="J7" i="8" s="1"/>
  <c r="L6" i="8"/>
  <c r="J6" i="8" s="1"/>
  <c r="D9" i="8"/>
  <c r="L4" i="8"/>
  <c r="J4" i="8" s="1"/>
  <c r="L3" i="8"/>
  <c r="J3" i="8" s="1"/>
  <c r="E13" i="3"/>
  <c r="D6" i="8"/>
  <c r="B32" i="15"/>
  <c r="R32" i="15" s="1"/>
  <c r="R30" i="15"/>
  <c r="R28" i="15"/>
  <c r="R26" i="15"/>
  <c r="L13" i="15"/>
  <c r="B13" i="15"/>
  <c r="R13" i="15" s="1"/>
  <c r="R14" i="15" s="1"/>
  <c r="S13" i="3"/>
  <c r="P13" i="3"/>
  <c r="O13" i="3"/>
  <c r="I13" i="3"/>
  <c r="F13" i="3"/>
  <c r="O9" i="3"/>
  <c r="I9" i="3"/>
  <c r="F9" i="3"/>
  <c r="E9" i="3"/>
  <c r="O6" i="3"/>
  <c r="E6" i="3"/>
  <c r="N3" i="3"/>
  <c r="D3" i="3"/>
  <c r="B1" i="3"/>
  <c r="N191" i="1"/>
  <c r="N184" i="1"/>
  <c r="N176" i="1"/>
  <c r="N131" i="1"/>
  <c r="N124" i="1"/>
  <c r="N117" i="1"/>
  <c r="N100" i="1"/>
  <c r="N93" i="1"/>
  <c r="N85" i="1"/>
  <c r="Y75" i="1"/>
  <c r="X75" i="1"/>
  <c r="R75" i="1"/>
  <c r="Y74" i="1"/>
  <c r="X74" i="1"/>
  <c r="R74" i="1"/>
  <c r="Y73" i="1"/>
  <c r="X73" i="1"/>
  <c r="R73" i="1"/>
  <c r="Y72" i="1"/>
  <c r="X72" i="1"/>
  <c r="R72" i="1"/>
  <c r="Y71" i="1"/>
  <c r="X71" i="1"/>
  <c r="R71" i="1"/>
  <c r="Y70" i="1"/>
  <c r="X70" i="1"/>
  <c r="R70" i="1"/>
  <c r="Y69" i="1"/>
  <c r="X69" i="1"/>
  <c r="R69" i="1"/>
  <c r="Y68" i="1"/>
  <c r="X68" i="1"/>
  <c r="R68" i="1"/>
  <c r="Y67" i="1"/>
  <c r="X67" i="1"/>
  <c r="R67" i="1"/>
  <c r="Y66" i="1"/>
  <c r="X66" i="1"/>
  <c r="R66" i="1"/>
  <c r="Y65" i="1"/>
  <c r="X65" i="1"/>
  <c r="R65" i="1"/>
  <c r="Y64" i="1"/>
  <c r="X64" i="1"/>
  <c r="R64" i="1"/>
  <c r="Y63" i="1"/>
  <c r="X63" i="1"/>
  <c r="R63" i="1"/>
  <c r="Y62" i="1"/>
  <c r="X62" i="1"/>
  <c r="R62" i="1"/>
  <c r="Y61" i="1"/>
  <c r="X61" i="1"/>
  <c r="R61" i="1"/>
  <c r="Y60" i="1"/>
  <c r="X60" i="1"/>
  <c r="R60" i="1"/>
  <c r="Y59" i="1"/>
  <c r="X59" i="1"/>
  <c r="R59" i="1"/>
  <c r="Y58" i="1"/>
  <c r="X58" i="1"/>
  <c r="R58" i="1"/>
  <c r="Y57" i="1"/>
  <c r="X57" i="1"/>
  <c r="R57" i="1"/>
  <c r="Y56" i="1"/>
  <c r="X56" i="1"/>
  <c r="R56" i="1"/>
  <c r="Y55" i="1"/>
  <c r="X55" i="1"/>
  <c r="R55" i="1"/>
  <c r="Y54" i="1"/>
  <c r="X54" i="1"/>
  <c r="R54" i="1"/>
  <c r="Y53" i="1"/>
  <c r="X53" i="1"/>
  <c r="R53" i="1"/>
  <c r="Y52" i="1"/>
  <c r="X52" i="1"/>
  <c r="R52" i="1"/>
  <c r="Y51" i="1"/>
  <c r="X51" i="1"/>
  <c r="R51" i="1"/>
  <c r="Y50" i="1"/>
  <c r="X50" i="1"/>
  <c r="R50" i="1"/>
  <c r="Y49" i="1"/>
  <c r="X49" i="1"/>
  <c r="R49" i="1"/>
  <c r="Y48" i="1"/>
  <c r="X48" i="1"/>
  <c r="R48" i="1"/>
  <c r="Y47" i="1"/>
  <c r="X47" i="1"/>
  <c r="R47" i="1"/>
  <c r="Y46" i="1"/>
  <c r="X46" i="1"/>
  <c r="R46" i="1"/>
  <c r="N46" i="1"/>
  <c r="Y45" i="1"/>
  <c r="X45" i="1"/>
  <c r="R45" i="1"/>
  <c r="Y44" i="1"/>
  <c r="X44" i="1"/>
  <c r="R44" i="1"/>
  <c r="Y43" i="1"/>
  <c r="X43" i="1"/>
  <c r="R43" i="1"/>
  <c r="Y42" i="1"/>
  <c r="X42" i="1"/>
  <c r="R42" i="1"/>
  <c r="Y41" i="1"/>
  <c r="X41" i="1"/>
  <c r="R41" i="1"/>
  <c r="Y40" i="1"/>
  <c r="X40" i="1"/>
  <c r="R40" i="1"/>
  <c r="Y39" i="1"/>
  <c r="X39" i="1"/>
  <c r="R39" i="1"/>
  <c r="N39" i="1"/>
  <c r="Y38" i="1"/>
  <c r="X38" i="1"/>
  <c r="R38" i="1"/>
  <c r="Y37" i="1"/>
  <c r="X37" i="1"/>
  <c r="R37" i="1"/>
  <c r="Y36" i="1"/>
  <c r="X36" i="1"/>
  <c r="R36" i="1"/>
  <c r="Y35" i="1"/>
  <c r="X35" i="1"/>
  <c r="R35" i="1"/>
  <c r="Y34" i="1"/>
  <c r="X34" i="1"/>
  <c r="R34" i="1"/>
  <c r="Y33" i="1"/>
  <c r="X33" i="1"/>
  <c r="R33" i="1"/>
  <c r="Y32" i="1"/>
  <c r="X32" i="1"/>
  <c r="R32" i="1"/>
  <c r="Y31" i="1"/>
  <c r="X31" i="1"/>
  <c r="R31" i="1"/>
  <c r="Y30" i="1"/>
  <c r="X30" i="1"/>
  <c r="R30" i="1"/>
  <c r="Y29" i="1"/>
  <c r="X29" i="1"/>
  <c r="R29" i="1"/>
  <c r="Y28" i="1"/>
  <c r="X28" i="1"/>
  <c r="R28" i="1"/>
  <c r="Y27" i="1"/>
  <c r="X27" i="1"/>
  <c r="R27" i="1"/>
  <c r="N27" i="1"/>
  <c r="Y26" i="1"/>
  <c r="X26" i="1"/>
  <c r="R26" i="1"/>
  <c r="Y25" i="1"/>
  <c r="X25" i="1"/>
  <c r="R25" i="1"/>
  <c r="Y24" i="1"/>
  <c r="X24" i="1"/>
  <c r="R24" i="1"/>
  <c r="N24" i="1"/>
  <c r="Y23" i="1"/>
  <c r="X23" i="1"/>
  <c r="R23" i="1"/>
  <c r="N23" i="1"/>
  <c r="Y22" i="1"/>
  <c r="X22" i="1"/>
  <c r="R22" i="1"/>
  <c r="N22" i="1"/>
  <c r="Y21" i="1"/>
  <c r="X21" i="1"/>
  <c r="R21" i="1"/>
  <c r="N21" i="1"/>
  <c r="Y20" i="1"/>
  <c r="X20" i="1"/>
  <c r="R20" i="1"/>
  <c r="I20" i="1"/>
  <c r="H20" i="1"/>
  <c r="G20" i="1"/>
  <c r="F20" i="1"/>
  <c r="E20" i="1"/>
  <c r="Y19" i="1"/>
  <c r="X19" i="1"/>
  <c r="R19" i="1"/>
  <c r="I19" i="1"/>
  <c r="H19" i="1"/>
  <c r="G19" i="1"/>
  <c r="E19" i="1"/>
  <c r="Y18" i="1"/>
  <c r="X18" i="1"/>
  <c r="R18" i="1"/>
  <c r="N18" i="1"/>
  <c r="Y17" i="1"/>
  <c r="X17" i="1"/>
  <c r="R17" i="1"/>
  <c r="Y16" i="1"/>
  <c r="X16" i="1"/>
  <c r="R16" i="1"/>
  <c r="Y15" i="1"/>
  <c r="X15" i="1"/>
  <c r="R15" i="1"/>
  <c r="Y14" i="1"/>
  <c r="X14" i="1"/>
  <c r="R14" i="1"/>
  <c r="Y13" i="1"/>
  <c r="X13" i="1"/>
  <c r="R13" i="1"/>
  <c r="Y12" i="1"/>
  <c r="X12" i="1"/>
  <c r="R12" i="1"/>
  <c r="E5" i="3"/>
  <c r="Y11" i="1"/>
  <c r="X11" i="1"/>
  <c r="R11" i="1"/>
  <c r="N11" i="1"/>
  <c r="Y10" i="1"/>
  <c r="X10" i="1"/>
  <c r="R10" i="1"/>
  <c r="Y9" i="1"/>
  <c r="X9" i="1"/>
  <c r="R9" i="1"/>
  <c r="Y8" i="1"/>
  <c r="X8" i="1"/>
  <c r="R8" i="1"/>
  <c r="Y7" i="1"/>
  <c r="X7" i="1"/>
  <c r="R7" i="1"/>
  <c r="Y6" i="1"/>
  <c r="X6" i="1"/>
  <c r="R6" i="1"/>
  <c r="F125" i="1"/>
  <c r="H118" i="1"/>
  <c r="D132" i="1"/>
  <c r="J47" i="1"/>
  <c r="H47" i="1"/>
  <c r="H40" i="1"/>
  <c r="D118" i="1"/>
  <c r="D125" i="1"/>
  <c r="D40" i="1"/>
  <c r="F40" i="1"/>
  <c r="D47" i="1"/>
  <c r="H125" i="1"/>
  <c r="F118" i="1"/>
  <c r="F47" i="1"/>
  <c r="R23" i="16" l="1"/>
  <c r="R24" i="16" s="1"/>
  <c r="R15" i="16"/>
  <c r="R16" i="16" s="1"/>
  <c r="AT10" i="21"/>
  <c r="AH10" i="21"/>
  <c r="V10" i="21"/>
  <c r="G10" i="21"/>
  <c r="G7" i="17"/>
  <c r="P55" i="17"/>
  <c r="P56" i="21"/>
  <c r="U54" i="17"/>
  <c r="U55" i="21"/>
  <c r="AC54" i="17"/>
  <c r="AC55" i="21"/>
  <c r="R23" i="15"/>
  <c r="R24" i="15" s="1"/>
  <c r="R15" i="15"/>
  <c r="AT7" i="17"/>
  <c r="AH7" i="17"/>
  <c r="AT9" i="17"/>
  <c r="AH9" i="17"/>
  <c r="V7" i="17"/>
  <c r="V9" i="17"/>
  <c r="L31" i="16"/>
  <c r="U31" i="16"/>
  <c r="R31" i="16"/>
  <c r="L32" i="16"/>
  <c r="D138" i="1"/>
  <c r="B49" i="8"/>
  <c r="R17" i="16"/>
  <c r="R19" i="16" s="1"/>
  <c r="W13" i="15"/>
  <c r="U13" i="15"/>
  <c r="W23" i="15"/>
  <c r="D33" i="1"/>
  <c r="U25" i="15"/>
  <c r="U27" i="15"/>
  <c r="U29" i="15"/>
  <c r="B31" i="15"/>
  <c r="R31" i="15" s="1"/>
  <c r="N125" i="1"/>
  <c r="N40" i="1"/>
  <c r="E12" i="3"/>
  <c r="F12" i="3"/>
  <c r="I12" i="3"/>
  <c r="E8" i="3"/>
  <c r="N47" i="1"/>
  <c r="N118" i="1"/>
  <c r="O12" i="3"/>
  <c r="F8" i="3"/>
  <c r="P12" i="3"/>
  <c r="I8" i="3"/>
  <c r="S12" i="3"/>
  <c r="N132" i="1"/>
  <c r="O8" i="3"/>
  <c r="R29" i="15"/>
  <c r="N12" i="1"/>
  <c r="O5" i="3"/>
  <c r="F36" i="1" l="1"/>
  <c r="E36" i="1"/>
  <c r="E141" i="1"/>
  <c r="F141" i="1" s="1"/>
  <c r="N138" i="1"/>
  <c r="R16" i="15"/>
  <c r="R17" i="15"/>
  <c r="R18" i="16"/>
  <c r="R20" i="16"/>
  <c r="R21" i="16"/>
  <c r="R22" i="16" s="1"/>
  <c r="W15" i="15"/>
  <c r="N33" i="1"/>
  <c r="L30" i="15"/>
  <c r="R25" i="15"/>
  <c r="W21" i="15"/>
  <c r="L26" i="15"/>
  <c r="L31" i="15"/>
  <c r="L29" i="15"/>
  <c r="L27" i="15"/>
  <c r="L25" i="15"/>
  <c r="L32" i="15"/>
  <c r="W27" i="15"/>
  <c r="L28" i="15"/>
  <c r="R27" i="15"/>
  <c r="W25" i="15"/>
  <c r="W29" i="15"/>
  <c r="W19" i="15"/>
  <c r="U31" i="15"/>
  <c r="W31" i="15"/>
  <c r="W17" i="15"/>
  <c r="R19" i="15" l="1"/>
  <c r="R18" i="15"/>
  <c r="R20" i="15" l="1"/>
  <c r="R21" i="15"/>
  <c r="R22" i="15" s="1"/>
</calcChain>
</file>

<file path=xl/sharedStrings.xml><?xml version="1.0" encoding="utf-8"?>
<sst xmlns="http://schemas.openxmlformats.org/spreadsheetml/2006/main" count="1344" uniqueCount="839">
  <si>
    <t>は必ず入力するところです。</t>
    <rPh sb="1" eb="2">
      <t>カナラ</t>
    </rPh>
    <rPh sb="3" eb="5">
      <t>ニュウリョク</t>
    </rPh>
    <phoneticPr fontId="3"/>
  </si>
  <si>
    <t>は必要に応じて入力するところです。</t>
    <rPh sb="1" eb="3">
      <t>ヒツヨウ</t>
    </rPh>
    <rPh sb="4" eb="5">
      <t>オウ</t>
    </rPh>
    <rPh sb="7" eb="9">
      <t>ニュウリョク</t>
    </rPh>
    <phoneticPr fontId="3"/>
  </si>
  <si>
    <t>団体名</t>
    <rPh sb="0" eb="3">
      <t>ダンタイメイ</t>
    </rPh>
    <phoneticPr fontId="3"/>
  </si>
  <si>
    <t>指揮者名</t>
    <rPh sb="0" eb="3">
      <t>シキシャ</t>
    </rPh>
    <rPh sb="3" eb="4">
      <t>メイ</t>
    </rPh>
    <phoneticPr fontId="3"/>
  </si>
  <si>
    <t>登録者数</t>
    <rPh sb="0" eb="3">
      <t>トウロクシャ</t>
    </rPh>
    <rPh sb="3" eb="4">
      <t>スウ</t>
    </rPh>
    <phoneticPr fontId="3"/>
  </si>
  <si>
    <t>名</t>
    <rPh sb="0" eb="1">
      <t>メイ</t>
    </rPh>
    <phoneticPr fontId="3"/>
  </si>
  <si>
    <t>日本語</t>
    <rPh sb="0" eb="3">
      <t>ニホンゴ</t>
    </rPh>
    <phoneticPr fontId="3"/>
  </si>
  <si>
    <t>演奏時間</t>
    <rPh sb="0" eb="2">
      <t>エンソウ</t>
    </rPh>
    <rPh sb="2" eb="4">
      <t>ジカン</t>
    </rPh>
    <phoneticPr fontId="3"/>
  </si>
  <si>
    <t>原語</t>
    <rPh sb="0" eb="2">
      <t>ゲンゴ</t>
    </rPh>
    <phoneticPr fontId="3"/>
  </si>
  <si>
    <t>分</t>
    <rPh sb="0" eb="1">
      <t>フン</t>
    </rPh>
    <phoneticPr fontId="3"/>
  </si>
  <si>
    <t>作曲者名(原語)</t>
    <rPh sb="0" eb="3">
      <t>サッキョクシャ</t>
    </rPh>
    <rPh sb="3" eb="4">
      <t>メイ</t>
    </rPh>
    <rPh sb="5" eb="7">
      <t>ゲンゴ</t>
    </rPh>
    <phoneticPr fontId="3"/>
  </si>
  <si>
    <t>団体所属長名</t>
    <rPh sb="0" eb="2">
      <t>ダンタイ</t>
    </rPh>
    <rPh sb="2" eb="5">
      <t>ショゾクチョウ</t>
    </rPh>
    <rPh sb="5" eb="6">
      <t>メイ</t>
    </rPh>
    <phoneticPr fontId="3"/>
  </si>
  <si>
    <t>団体所在地</t>
    <rPh sb="0" eb="2">
      <t>ダンタイ</t>
    </rPh>
    <rPh sb="2" eb="5">
      <t>ショザイチ</t>
    </rPh>
    <phoneticPr fontId="3"/>
  </si>
  <si>
    <t>郵便番号</t>
    <rPh sb="0" eb="2">
      <t>ユウビン</t>
    </rPh>
    <rPh sb="2" eb="4">
      <t>バンゴウ</t>
    </rPh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</si>
  <si>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</si>
  <si>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</si>
  <si>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責任者名</t>
    <rPh sb="0" eb="3">
      <t>セキニンシャ</t>
    </rPh>
    <rPh sb="3" eb="4">
      <t>メイ</t>
    </rPh>
    <phoneticPr fontId="3"/>
  </si>
  <si>
    <t>例）吹連　太郎</t>
    <rPh sb="0" eb="1">
      <t>レイ</t>
    </rPh>
    <rPh sb="2" eb="4">
      <t>スイレン</t>
    </rPh>
    <rPh sb="5" eb="7">
      <t>タロウ</t>
    </rPh>
    <phoneticPr fontId="6"/>
  </si>
  <si>
    <t>責任者</t>
    <rPh sb="0" eb="3">
      <t>セキニンシャ</t>
    </rPh>
    <phoneticPr fontId="3"/>
  </si>
  <si>
    <t>例）0123-56-7890</t>
    <rPh sb="0" eb="1">
      <t>レイ</t>
    </rPh>
    <phoneticPr fontId="6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</si>
  <si>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3"/>
  </si>
  <si>
    <t>例）090-1234-5678</t>
    <rPh sb="0" eb="1">
      <t>レイ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</si>
  <si>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</si>
  <si>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</si>
  <si>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</si>
  <si>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フリガナ</t>
    <phoneticPr fontId="3"/>
  </si>
  <si>
    <t>団体名</t>
    <rPh sb="0" eb="2">
      <t>ダンタイ</t>
    </rPh>
    <rPh sb="2" eb="3">
      <t>メイ</t>
    </rPh>
    <phoneticPr fontId="2"/>
  </si>
  <si>
    <t>指　揮</t>
    <phoneticPr fontId="2"/>
  </si>
  <si>
    <t>（フリガナ）</t>
    <phoneticPr fontId="2"/>
  </si>
  <si>
    <t>山口　愛</t>
    <rPh sb="0" eb="2">
      <t>ヤマグチ</t>
    </rPh>
    <rPh sb="3" eb="4">
      <t>アイ</t>
    </rPh>
    <phoneticPr fontId="6"/>
  </si>
  <si>
    <t>山田　太郎</t>
    <rPh sb="0" eb="2">
      <t>ヤマダ</t>
    </rPh>
    <rPh sb="3" eb="5">
      <t>タロウ</t>
    </rPh>
    <phoneticPr fontId="6"/>
  </si>
  <si>
    <t>河野　真奈美</t>
    <rPh sb="0" eb="2">
      <t>カワノ</t>
    </rPh>
    <rPh sb="3" eb="6">
      <t>マナミ</t>
    </rPh>
    <phoneticPr fontId="6"/>
  </si>
  <si>
    <t>牧　進</t>
    <rPh sb="0" eb="1">
      <t>マキ</t>
    </rPh>
    <rPh sb="2" eb="3">
      <t>ススム</t>
    </rPh>
    <phoneticPr fontId="6"/>
  </si>
  <si>
    <t>幸　千鶴</t>
    <rPh sb="0" eb="1">
      <t>サイワイ</t>
    </rPh>
    <rPh sb="2" eb="4">
      <t>チヅル</t>
    </rPh>
    <phoneticPr fontId="6"/>
  </si>
  <si>
    <t>瀧　美由紀</t>
    <rPh sb="0" eb="1">
      <t>タキ</t>
    </rPh>
    <rPh sb="2" eb="5">
      <t>ミユキ</t>
    </rPh>
    <phoneticPr fontId="6"/>
  </si>
  <si>
    <t>御手洗　淳</t>
    <rPh sb="0" eb="3">
      <t>ミタラシ</t>
    </rPh>
    <rPh sb="4" eb="5">
      <t>ジュン</t>
    </rPh>
    <phoneticPr fontId="6"/>
  </si>
  <si>
    <t>小手川　真人</t>
    <rPh sb="0" eb="3">
      <t>コテガワ</t>
    </rPh>
    <rPh sb="4" eb="6">
      <t>マコト</t>
    </rPh>
    <phoneticPr fontId="6"/>
  </si>
  <si>
    <t>三和田　奈津美</t>
    <rPh sb="0" eb="3">
      <t>ミワタ</t>
    </rPh>
    <rPh sb="4" eb="7">
      <t>ナツミ</t>
    </rPh>
    <phoneticPr fontId="6"/>
  </si>
  <si>
    <t>例）大分　県太</t>
    <rPh sb="0" eb="1">
      <t>レイ</t>
    </rPh>
    <rPh sb="2" eb="4">
      <t>オオイタ</t>
    </rPh>
    <rPh sb="5" eb="6">
      <t>ケン</t>
    </rPh>
    <rPh sb="6" eb="7">
      <t>ブト</t>
    </rPh>
    <phoneticPr fontId="6"/>
  </si>
  <si>
    <t>グループ名「部門」</t>
    <rPh sb="4" eb="5">
      <t>メイ</t>
    </rPh>
    <rPh sb="6" eb="8">
      <t>ブモン</t>
    </rPh>
    <phoneticPr fontId="3"/>
  </si>
  <si>
    <t>高等学校</t>
    <rPh sb="0" eb="2">
      <t>コウトウ</t>
    </rPh>
    <rPh sb="2" eb="4">
      <t>ガッコウ</t>
    </rPh>
    <phoneticPr fontId="3"/>
  </si>
  <si>
    <t>大学</t>
    <rPh sb="0" eb="2">
      <t>ダイガク</t>
    </rPh>
    <phoneticPr fontId="3"/>
  </si>
  <si>
    <t>パート</t>
    <phoneticPr fontId="6"/>
  </si>
  <si>
    <t>課題曲</t>
    <rPh sb="0" eb="3">
      <t>カダイキョク</t>
    </rPh>
    <phoneticPr fontId="6"/>
  </si>
  <si>
    <t>職場・一般</t>
    <rPh sb="0" eb="2">
      <t>ショクバ</t>
    </rPh>
    <rPh sb="3" eb="5">
      <t>イッパン</t>
    </rPh>
    <phoneticPr fontId="3"/>
  </si>
  <si>
    <t>入力（例）</t>
    <rPh sb="0" eb="2">
      <t>ニュウリョク</t>
    </rPh>
    <rPh sb="3" eb="4">
      <t>レイ</t>
    </rPh>
    <phoneticPr fontId="6"/>
  </si>
  <si>
    <t>名</t>
    <rPh sb="0" eb="1">
      <t>メイ</t>
    </rPh>
    <phoneticPr fontId="2"/>
  </si>
  <si>
    <r>
      <t>※氏と名の間に，
　必ず全角スペース
　を</t>
    </r>
    <r>
      <rPr>
        <u/>
        <sz val="10"/>
        <color indexed="10"/>
        <rFont val="AR丸ゴシック体M"/>
        <family val="3"/>
        <charset val="128"/>
      </rPr>
      <t>必ず</t>
    </r>
    <r>
      <rPr>
        <sz val="10"/>
        <rFont val="AR丸ゴシック体M"/>
        <family val="3"/>
        <charset val="128"/>
      </rPr>
      <t>入れて下さい。</t>
    </r>
    <rPh sb="21" eb="22">
      <t>カナラ</t>
    </rPh>
    <phoneticPr fontId="2"/>
  </si>
  <si>
    <t>確認</t>
    <rPh sb="0" eb="2">
      <t>カクニン</t>
    </rPh>
    <phoneticPr fontId="2"/>
  </si>
  <si>
    <t>↓</t>
    <phoneticPr fontId="2"/>
  </si>
  <si>
    <t>器楽部</t>
    <rPh sb="0" eb="2">
      <t>キガク</t>
    </rPh>
    <rPh sb="2" eb="3">
      <t>ブ</t>
    </rPh>
    <phoneticPr fontId="6"/>
  </si>
  <si>
    <t>音楽部</t>
    <rPh sb="0" eb="2">
      <t>オンガク</t>
    </rPh>
    <rPh sb="2" eb="3">
      <t>ブ</t>
    </rPh>
    <phoneticPr fontId="6"/>
  </si>
  <si>
    <t>【出演者名簿原稿】</t>
    <rPh sb="1" eb="4">
      <t>シュツエンシャ</t>
    </rPh>
    <rPh sb="4" eb="6">
      <t>メイボ</t>
    </rPh>
    <phoneticPr fontId="2"/>
  </si>
  <si>
    <t>登録者氏名</t>
    <rPh sb="0" eb="3">
      <t>トウロクシャ</t>
    </rPh>
    <rPh sb="3" eb="4">
      <t>シ</t>
    </rPh>
    <rPh sb="4" eb="5">
      <t>メイ</t>
    </rPh>
    <phoneticPr fontId="6"/>
  </si>
  <si>
    <t>№</t>
    <phoneticPr fontId="2"/>
  </si>
  <si>
    <t>【入力登録者数】</t>
    <rPh sb="1" eb="3">
      <t>ニュウリョク</t>
    </rPh>
    <rPh sb="3" eb="5">
      <t>トウロク</t>
    </rPh>
    <rPh sb="5" eb="6">
      <t>シャ</t>
    </rPh>
    <rPh sb="6" eb="7">
      <t>スウ</t>
    </rPh>
    <phoneticPr fontId="2"/>
  </si>
  <si>
    <r>
      <t>以上です。</t>
    </r>
    <r>
      <rPr>
        <b/>
        <sz val="11"/>
        <color indexed="10"/>
        <rFont val="AR丸ゴシック体M"/>
        <family val="3"/>
        <charset val="128"/>
      </rPr>
      <t xml:space="preserve">
</t>
    </r>
    <r>
      <rPr>
        <b/>
        <sz val="14"/>
        <color indexed="10"/>
        <rFont val="AR丸ゴシック体M"/>
        <family val="3"/>
        <charset val="128"/>
      </rPr>
      <t>[大会参加申込用紙]のシート</t>
    </r>
    <r>
      <rPr>
        <b/>
        <sz val="11"/>
        <rFont val="AR丸ゴシック体M"/>
        <family val="3"/>
        <charset val="128"/>
      </rPr>
      <t>を選択・印刷し押印の上，提出して下さい。</t>
    </r>
    <rPh sb="13" eb="15">
      <t>ヨウシ</t>
    </rPh>
    <rPh sb="21" eb="23">
      <t>センタク</t>
    </rPh>
    <phoneticPr fontId="2"/>
  </si>
  <si>
    <r>
      <t xml:space="preserve"> このシートに入力後，</t>
    </r>
    <r>
      <rPr>
        <b/>
        <sz val="11"/>
        <color indexed="10"/>
        <rFont val="AR丸ゴシック体M"/>
        <family val="3"/>
        <charset val="128"/>
      </rPr>
      <t>提出書類のシートを選択</t>
    </r>
    <r>
      <rPr>
        <sz val="11"/>
        <rFont val="AR丸ゴシック体M"/>
        <family val="3"/>
        <charset val="128"/>
      </rPr>
      <t xml:space="preserve">・印刷、入力ミスがないか確認、
</t>
    </r>
    <r>
      <rPr>
        <b/>
        <sz val="11"/>
        <color indexed="10"/>
        <rFont val="AR丸ゴシック体M"/>
        <family val="3"/>
        <charset val="128"/>
      </rPr>
      <t>公印，責任者印を押印</t>
    </r>
    <r>
      <rPr>
        <sz val="11"/>
        <rFont val="AR丸ゴシック体M"/>
        <family val="3"/>
        <charset val="128"/>
      </rPr>
      <t xml:space="preserve">し，提出してください。
</t>
    </r>
    <rPh sb="7" eb="9">
      <t>ニュウリョク</t>
    </rPh>
    <rPh sb="9" eb="10">
      <t>ゴ</t>
    </rPh>
    <rPh sb="11" eb="13">
      <t>テイシュツ</t>
    </rPh>
    <rPh sb="13" eb="15">
      <t>ショルイ</t>
    </rPh>
    <rPh sb="20" eb="22">
      <t>センタク</t>
    </rPh>
    <rPh sb="23" eb="25">
      <t>インサツ</t>
    </rPh>
    <rPh sb="26" eb="28">
      <t>ニュウリョク</t>
    </rPh>
    <rPh sb="34" eb="36">
      <t>カクニン</t>
    </rPh>
    <rPh sb="38" eb="40">
      <t>コウイン</t>
    </rPh>
    <rPh sb="41" eb="44">
      <t>セキニンシャ</t>
    </rPh>
    <rPh sb="44" eb="45">
      <t>イン</t>
    </rPh>
    <rPh sb="46" eb="48">
      <t>オウイン</t>
    </rPh>
    <rPh sb="50" eb="52">
      <t>テイシュツ</t>
    </rPh>
    <phoneticPr fontId="3"/>
  </si>
  <si>
    <t>ギター部管楽班</t>
    <rPh sb="3" eb="4">
      <t>ブ</t>
    </rPh>
    <rPh sb="4" eb="6">
      <t>カンガク</t>
    </rPh>
    <rPh sb="6" eb="7">
      <t>ハン</t>
    </rPh>
    <phoneticPr fontId="6"/>
  </si>
  <si>
    <t>ブラスバンド部</t>
    <rPh sb="6" eb="7">
      <t>ブ</t>
    </rPh>
    <phoneticPr fontId="6"/>
  </si>
  <si>
    <t>金管バンド</t>
    <rPh sb="0" eb="2">
      <t>キンカン</t>
    </rPh>
    <phoneticPr fontId="6"/>
  </si>
  <si>
    <t>アコード</t>
  </si>
  <si>
    <t>アムステルミュージック</t>
  </si>
  <si>
    <t>アルフレッド</t>
  </si>
  <si>
    <t>アトリエ・エム</t>
  </si>
  <si>
    <t>アングロミュージック</t>
  </si>
  <si>
    <t>イベルムジク</t>
  </si>
  <si>
    <t>ウィンガート・ジョーンズ</t>
  </si>
  <si>
    <t>ウインズスコア</t>
  </si>
  <si>
    <t>ウインドアート</t>
  </si>
  <si>
    <t>ウインドギャラリー</t>
  </si>
  <si>
    <t>エイトカンパニー</t>
  </si>
  <si>
    <t>エドウィン・カルムス社</t>
  </si>
  <si>
    <t>Ｍ２plan</t>
  </si>
  <si>
    <t>オクト出版</t>
  </si>
  <si>
    <t>音楽之友社</t>
  </si>
  <si>
    <t>カーナウミュージック</t>
  </si>
  <si>
    <t>カフア</t>
  </si>
  <si>
    <t>クロードＴスミス出版</t>
  </si>
  <si>
    <t>サザンミュージック</t>
  </si>
  <si>
    <t>サム・フォックス</t>
  </si>
  <si>
    <t>ジオス</t>
  </si>
  <si>
    <t>全音</t>
  </si>
  <si>
    <t>全日本吹奏楽連盟</t>
  </si>
  <si>
    <t>スタジオミュージック</t>
  </si>
  <si>
    <t>すみや</t>
  </si>
  <si>
    <t>ティーダ出版</t>
  </si>
  <si>
    <t>デ・ハスケ</t>
  </si>
  <si>
    <t>デュラン</t>
  </si>
  <si>
    <t>東亜音楽社</t>
  </si>
  <si>
    <t>東芝ＥＭＩ</t>
  </si>
  <si>
    <t>バーンハウス</t>
  </si>
  <si>
    <t>ハインズレー</t>
  </si>
  <si>
    <t>バトンミュージック</t>
  </si>
  <si>
    <t>ハル・レオナルド</t>
  </si>
  <si>
    <t>ＢＭＧ</t>
  </si>
  <si>
    <t>ブージー＆ホークス</t>
  </si>
  <si>
    <t>フォスターミュージック</t>
  </si>
  <si>
    <t>ブレーン</t>
  </si>
  <si>
    <t>ベリアト</t>
  </si>
  <si>
    <t>ベルウィン</t>
  </si>
  <si>
    <t>未出版</t>
  </si>
  <si>
    <t>ミトロパミュージック</t>
  </si>
  <si>
    <t>ミュージックエイト</t>
  </si>
  <si>
    <t>ヤマハ</t>
  </si>
  <si>
    <t>ユニバーサル</t>
  </si>
  <si>
    <t>ラディック・マスターズ</t>
  </si>
  <si>
    <t>ラディック・ミュージック</t>
  </si>
  <si>
    <t>出版社リスト</t>
    <rPh sb="0" eb="3">
      <t>シュッパンシャ</t>
    </rPh>
    <phoneticPr fontId="2"/>
  </si>
  <si>
    <r>
      <rPr>
        <b/>
        <sz val="11"/>
        <color indexed="10"/>
        <rFont val="AR丸ゴシック体M"/>
        <family val="3"/>
        <charset val="128"/>
      </rPr>
      <t>[アナウンス原稿][登録者名簿][印刷原稿][著作権申請書]</t>
    </r>
    <r>
      <rPr>
        <b/>
        <sz val="11"/>
        <rFont val="AR丸ゴシック体M"/>
        <family val="3"/>
        <charset val="128"/>
      </rPr>
      <t>を印字し提出。</t>
    </r>
    <rPh sb="6" eb="8">
      <t>ゲンコウ</t>
    </rPh>
    <rPh sb="10" eb="13">
      <t>トウロクシャ</t>
    </rPh>
    <rPh sb="13" eb="15">
      <t>メイボ</t>
    </rPh>
    <rPh sb="17" eb="19">
      <t>インサツ</t>
    </rPh>
    <rPh sb="19" eb="21">
      <t>ゲンコウ</t>
    </rPh>
    <rPh sb="23" eb="26">
      <t>チョサクケン</t>
    </rPh>
    <rPh sb="26" eb="29">
      <t>シンセイショ</t>
    </rPh>
    <rPh sb="31" eb="33">
      <t>インジ</t>
    </rPh>
    <rPh sb="34" eb="36">
      <t>テイシュツ</t>
    </rPh>
    <phoneticPr fontId="2"/>
  </si>
  <si>
    <r>
      <t>　　【記入要領】
　　※吹奏楽コンクールにおけるプログラムに，参加生徒名簿を掲載することを
　　　承諾するかについて答えください。
　　１．承諾する　→</t>
    </r>
    <r>
      <rPr>
        <b/>
        <sz val="11"/>
        <rFont val="AR丸ゴシック体M"/>
        <family val="3"/>
        <charset val="128"/>
      </rPr>
      <t>１</t>
    </r>
    <r>
      <rPr>
        <sz val="11"/>
        <rFont val="AR丸ゴシック体M"/>
        <family val="3"/>
        <charset val="128"/>
      </rPr>
      <t xml:space="preserve">
　　２．承諾しない→</t>
    </r>
    <r>
      <rPr>
        <b/>
        <sz val="11"/>
        <rFont val="AR丸ゴシック体M"/>
        <family val="3"/>
        <charset val="128"/>
      </rPr>
      <t xml:space="preserve">２ </t>
    </r>
    <r>
      <rPr>
        <sz val="11"/>
        <rFont val="AR丸ゴシック体M"/>
        <family val="3"/>
        <charset val="128"/>
      </rPr>
      <t>（パンフレットに氏名が記載されません）</t>
    </r>
    <rPh sb="12" eb="15">
      <t>スイソウガク</t>
    </rPh>
    <rPh sb="31" eb="33">
      <t>サンカ</t>
    </rPh>
    <rPh sb="33" eb="35">
      <t>セイト</t>
    </rPh>
    <rPh sb="35" eb="37">
      <t>メイボ</t>
    </rPh>
    <rPh sb="38" eb="40">
      <t>ケイサイ</t>
    </rPh>
    <rPh sb="49" eb="51">
      <t>ショウダク</t>
    </rPh>
    <rPh sb="58" eb="59">
      <t>コタ</t>
    </rPh>
    <rPh sb="70" eb="72">
      <t>ショウダク</t>
    </rPh>
    <rPh sb="82" eb="84">
      <t>ショウダク</t>
    </rPh>
    <rPh sb="98" eb="100">
      <t>シメイ</t>
    </rPh>
    <rPh sb="101" eb="103">
      <t>キサイ</t>
    </rPh>
    <phoneticPr fontId="3"/>
  </si>
  <si>
    <r>
      <t>　　【記入要領】
　　※吹奏楽コンクールにおける演奏について，吹奏楽連盟協定の各社により，録音・
　　　写真撮影・ビデオ収録・販売されることを承諾するかについて答えください。
　　１．承諾する　→</t>
    </r>
    <r>
      <rPr>
        <b/>
        <sz val="11"/>
        <rFont val="AR丸ゴシック体M"/>
        <family val="3"/>
        <charset val="128"/>
      </rPr>
      <t>１</t>
    </r>
    <r>
      <rPr>
        <sz val="11"/>
        <rFont val="AR丸ゴシック体M"/>
        <family val="3"/>
        <charset val="128"/>
      </rPr>
      <t xml:space="preserve">
　　２．承諾しない→</t>
    </r>
    <r>
      <rPr>
        <b/>
        <sz val="11"/>
        <rFont val="AR丸ゴシック体M"/>
        <family val="3"/>
        <charset val="128"/>
      </rPr>
      <t>２　</t>
    </r>
    <r>
      <rPr>
        <sz val="11"/>
        <rFont val="AR丸ゴシック体M"/>
        <family val="3"/>
        <charset val="128"/>
      </rPr>
      <t>（録音・撮影されません）</t>
    </r>
    <rPh sb="12" eb="15">
      <t>スイソウガク</t>
    </rPh>
    <rPh sb="24" eb="26">
      <t>エンソウ</t>
    </rPh>
    <rPh sb="31" eb="34">
      <t>スイソウガク</t>
    </rPh>
    <rPh sb="34" eb="36">
      <t>レンメイ</t>
    </rPh>
    <rPh sb="36" eb="38">
      <t>キョウテイ</t>
    </rPh>
    <rPh sb="39" eb="41">
      <t>カクシャ</t>
    </rPh>
    <rPh sb="45" eb="47">
      <t>ロクオン</t>
    </rPh>
    <rPh sb="52" eb="54">
      <t>シャシン</t>
    </rPh>
    <rPh sb="54" eb="56">
      <t>サツエイ</t>
    </rPh>
    <rPh sb="60" eb="62">
      <t>シュウロク</t>
    </rPh>
    <rPh sb="63" eb="65">
      <t>ハンバイ</t>
    </rPh>
    <rPh sb="71" eb="73">
      <t>ショウダク</t>
    </rPh>
    <rPh sb="80" eb="81">
      <t>コタ</t>
    </rPh>
    <rPh sb="92" eb="94">
      <t>ショウダク</t>
    </rPh>
    <rPh sb="104" eb="106">
      <t>ショウダク</t>
    </rPh>
    <rPh sb="113" eb="115">
      <t>ロクオン</t>
    </rPh>
    <rPh sb="116" eb="118">
      <t>サツエイ</t>
    </rPh>
    <phoneticPr fontId="3"/>
  </si>
  <si>
    <r>
      <t>　　【入力要領】
　　１．済んでいる　　　　　　　　　　　　　　　　　　　　　　　　</t>
    </r>
    <r>
      <rPr>
        <sz val="11"/>
        <rFont val="AR丸ゴシック体M"/>
        <family val="3"/>
        <charset val="128"/>
      </rPr>
      <t>　</t>
    </r>
    <r>
      <rPr>
        <sz val="11"/>
        <rFont val="AR丸ゴシック体M"/>
        <family val="3"/>
        <charset val="128"/>
      </rPr>
      <t>→</t>
    </r>
    <r>
      <rPr>
        <b/>
        <sz val="11"/>
        <rFont val="AR丸ゴシック体M"/>
        <family val="3"/>
        <charset val="128"/>
      </rPr>
      <t>１</t>
    </r>
    <r>
      <rPr>
        <sz val="11"/>
        <rFont val="AR丸ゴシック体M"/>
        <family val="3"/>
        <charset val="128"/>
      </rPr>
      <t xml:space="preserve">
　　２．済んでいない　　　　　　　　　　　　　　　　　　　　　　　　→</t>
    </r>
    <r>
      <rPr>
        <b/>
        <sz val="11"/>
        <rFont val="AR丸ゴシック体M"/>
        <family val="3"/>
        <charset val="128"/>
      </rPr>
      <t>２</t>
    </r>
    <r>
      <rPr>
        <sz val="11"/>
        <rFont val="AR丸ゴシック体M"/>
        <family val="3"/>
        <charset val="128"/>
      </rPr>
      <t xml:space="preserve">
　　３．出版されている楽譜(レンタル譜を含む)を使用しているので不要　→</t>
    </r>
    <r>
      <rPr>
        <b/>
        <sz val="11"/>
        <rFont val="AR丸ゴシック体M"/>
        <family val="3"/>
        <charset val="128"/>
      </rPr>
      <t>３</t>
    </r>
    <r>
      <rPr>
        <sz val="11"/>
        <rFont val="AR丸ゴシック体M"/>
        <family val="3"/>
        <charset val="128"/>
      </rPr>
      <t xml:space="preserve">
　　４．著作権消滅により不要　　　　　　　　　　　　　　　　　　　　→</t>
    </r>
    <r>
      <rPr>
        <b/>
        <sz val="11"/>
        <rFont val="AR丸ゴシック体M"/>
        <family val="3"/>
        <charset val="128"/>
      </rPr>
      <t>４</t>
    </r>
    <r>
      <rPr>
        <sz val="11"/>
        <rFont val="AR丸ゴシック体M"/>
        <family val="3"/>
        <charset val="128"/>
      </rPr>
      <t xml:space="preserve">
　　５．</t>
    </r>
    <r>
      <rPr>
        <b/>
        <sz val="11"/>
        <rFont val="AR丸ゴシック体M"/>
        <family val="3"/>
        <charset val="128"/>
      </rPr>
      <t>吹奏楽オリジナル作品</t>
    </r>
    <r>
      <rPr>
        <sz val="11"/>
        <rFont val="AR丸ゴシック体M"/>
        <family val="3"/>
        <charset val="128"/>
      </rPr>
      <t>のため編曲不要（吹奏楽曲はこちら）　　</t>
    </r>
    <r>
      <rPr>
        <sz val="11"/>
        <rFont val="AR丸ゴシック体M"/>
        <family val="3"/>
        <charset val="128"/>
      </rPr>
      <t xml:space="preserve"> </t>
    </r>
    <r>
      <rPr>
        <sz val="11"/>
        <rFont val="AR丸ゴシック体M"/>
        <family val="3"/>
        <charset val="128"/>
      </rPr>
      <t>→</t>
    </r>
    <r>
      <rPr>
        <b/>
        <sz val="11"/>
        <rFont val="AR丸ゴシック体M"/>
        <family val="3"/>
        <charset val="128"/>
      </rPr>
      <t>５</t>
    </r>
    <rPh sb="13" eb="14">
      <t>ス</t>
    </rPh>
    <rPh sb="50" eb="51">
      <t>ス</t>
    </rPh>
    <rPh sb="87" eb="89">
      <t>シュッパン</t>
    </rPh>
    <rPh sb="94" eb="96">
      <t>ガクフ</t>
    </rPh>
    <rPh sb="101" eb="102">
      <t>フ</t>
    </rPh>
    <rPh sb="103" eb="104">
      <t>フク</t>
    </rPh>
    <rPh sb="107" eb="109">
      <t>シヨウ</t>
    </rPh>
    <rPh sb="115" eb="117">
      <t>フヨウ</t>
    </rPh>
    <rPh sb="125" eb="128">
      <t>チョサクケン</t>
    </rPh>
    <rPh sb="128" eb="130">
      <t>ショウメツ</t>
    </rPh>
    <rPh sb="133" eb="135">
      <t>フヨウ</t>
    </rPh>
    <rPh sb="162" eb="165">
      <t>スイソウガク</t>
    </rPh>
    <rPh sb="170" eb="172">
      <t>サクヒン</t>
    </rPh>
    <rPh sb="175" eb="177">
      <t>ヘンキョク</t>
    </rPh>
    <rPh sb="177" eb="179">
      <t>フヨウ</t>
    </rPh>
    <rPh sb="180" eb="183">
      <t>スイソウガク</t>
    </rPh>
    <phoneticPr fontId="3"/>
  </si>
  <si>
    <t>苗字</t>
    <rPh sb="0" eb="2">
      <t>ミョウジ</t>
    </rPh>
    <phoneticPr fontId="2"/>
  </si>
  <si>
    <t>名前</t>
    <rPh sb="0" eb="2">
      <t>ナマエ</t>
    </rPh>
    <phoneticPr fontId="2"/>
  </si>
  <si>
    <t>Eric　Clapton</t>
    <phoneticPr fontId="2"/>
  </si>
  <si>
    <t>名以内</t>
    <rPh sb="0" eb="1">
      <t>メイ</t>
    </rPh>
    <rPh sb="1" eb="3">
      <t>イナイ</t>
    </rPh>
    <phoneticPr fontId="2"/>
  </si>
  <si>
    <t>ユニバース</t>
    <phoneticPr fontId="2"/>
  </si>
  <si>
    <t>カワイ出版</t>
    <rPh sb="3" eb="5">
      <t>シュッパン</t>
    </rPh>
    <phoneticPr fontId="2"/>
  </si>
  <si>
    <t>オフィスタクト</t>
    <phoneticPr fontId="2"/>
  </si>
  <si>
    <t>フランコ・コロンボ</t>
    <phoneticPr fontId="2"/>
  </si>
  <si>
    <t>ホシナ ミュージック オフィス</t>
    <phoneticPr fontId="2"/>
  </si>
  <si>
    <t>ルドウィグ・マスターズ</t>
    <phoneticPr fontId="2"/>
  </si>
  <si>
    <t>小編成部門</t>
    <rPh sb="0" eb="3">
      <t>ショウヘンセイ</t>
    </rPh>
    <rPh sb="3" eb="5">
      <t>ブモン</t>
    </rPh>
    <phoneticPr fontId="6"/>
  </si>
  <si>
    <t>番</t>
    <phoneticPr fontId="2"/>
  </si>
  <si>
    <r>
      <t>L</t>
    </r>
    <r>
      <rPr>
        <sz val="11"/>
        <rFont val="AR丸ゴシック体M"/>
        <family val="3"/>
        <charset val="128"/>
      </rPr>
      <t>una音楽工房</t>
    </r>
    <rPh sb="4" eb="6">
      <t>オンガク</t>
    </rPh>
    <rPh sb="6" eb="8">
      <t>コウボウ</t>
    </rPh>
    <phoneticPr fontId="2"/>
  </si>
  <si>
    <r>
      <t>アルフレッド(ベルウィン</t>
    </r>
    <r>
      <rPr>
        <sz val="11"/>
        <rFont val="AR丸ゴシック体M"/>
        <family val="3"/>
        <charset val="128"/>
      </rPr>
      <t>)</t>
    </r>
    <phoneticPr fontId="2"/>
  </si>
  <si>
    <t>アランパブリケーションズ</t>
    <phoneticPr fontId="2"/>
  </si>
  <si>
    <t>☆何か分からない事がありましたら，大分県吹奏楽連盟事務局までご連絡下さい。
０９７－５８５－５２８２</t>
    <rPh sb="1" eb="2">
      <t>ナニ</t>
    </rPh>
    <rPh sb="3" eb="4">
      <t>ワ</t>
    </rPh>
    <rPh sb="8" eb="9">
      <t>コト</t>
    </rPh>
    <rPh sb="17" eb="20">
      <t>オオイタケン</t>
    </rPh>
    <rPh sb="20" eb="23">
      <t>スイソウガク</t>
    </rPh>
    <rPh sb="23" eb="25">
      <t>レンメイ</t>
    </rPh>
    <rPh sb="25" eb="27">
      <t>ジム</t>
    </rPh>
    <rPh sb="27" eb="28">
      <t>キョク</t>
    </rPh>
    <rPh sb="31" eb="33">
      <t>レンラク</t>
    </rPh>
    <rPh sb="33" eb="34">
      <t>クダ</t>
    </rPh>
    <phoneticPr fontId="6"/>
  </si>
  <si>
    <t>バンド・パワー</t>
    <phoneticPr fontId="2"/>
  </si>
  <si>
    <t>ベルミュージック</t>
    <phoneticPr fontId="2"/>
  </si>
  <si>
    <t>スペースコーポレーション</t>
    <phoneticPr fontId="2"/>
  </si>
  <si>
    <t>ＭＣＡミュージック</t>
    <phoneticPr fontId="2"/>
  </si>
  <si>
    <t>ＨＩＤ音譜出版</t>
    <phoneticPr fontId="2"/>
  </si>
  <si>
    <t>Ｃ．アラン</t>
    <phoneticPr fontId="2"/>
  </si>
  <si>
    <t>ＴＲＮミュージック</t>
    <phoneticPr fontId="2"/>
  </si>
  <si>
    <t>団体名</t>
    <rPh sb="0" eb="2">
      <t>ダンタイ</t>
    </rPh>
    <rPh sb="2" eb="3">
      <t>メイ</t>
    </rPh>
    <phoneticPr fontId="6"/>
  </si>
  <si>
    <t>ウインドアンサンブル荷揚</t>
  </si>
  <si>
    <t>大分市立大東中学校</t>
  </si>
  <si>
    <t>大分市立鶴崎中学校</t>
  </si>
  <si>
    <t>大分市立原川中学校</t>
  </si>
  <si>
    <t>大分市立明野中学校</t>
  </si>
  <si>
    <t>大分市立王子中学校</t>
  </si>
  <si>
    <t>大分市立上野ヶ丘中学校</t>
  </si>
  <si>
    <t>大分市立大分西中学校</t>
  </si>
  <si>
    <t>大分市立南大分中学校</t>
  </si>
  <si>
    <t>大分市立城南中学校</t>
  </si>
  <si>
    <t>大分市立城東中学校</t>
  </si>
  <si>
    <t>大分市立滝尾中学校</t>
  </si>
  <si>
    <t>大分市立稙田中学校</t>
  </si>
  <si>
    <t>大分市立稙田西中学校</t>
  </si>
  <si>
    <t>別府市立北部中学校</t>
  </si>
  <si>
    <t>別府市立鶴見台中学校</t>
  </si>
  <si>
    <t>別府市立朝日中学校</t>
  </si>
  <si>
    <t>日出町立日出中学校</t>
  </si>
  <si>
    <t>佐伯市立佐伯南中学校</t>
  </si>
  <si>
    <t>佐伯市立鶴谷中学校</t>
  </si>
  <si>
    <t>臼杵市立東中学校</t>
  </si>
  <si>
    <t>臼杵市立野津中学校</t>
  </si>
  <si>
    <t>中津市立東中津中学校</t>
  </si>
  <si>
    <t>中津市立中津中学校</t>
  </si>
  <si>
    <t>中津市立豊陽中学校</t>
  </si>
  <si>
    <t>中津市立緑ヶ丘中学校</t>
  </si>
  <si>
    <t>宇佐市立西部中学校</t>
  </si>
  <si>
    <t>由布市立挾間中学校</t>
  </si>
  <si>
    <t>大分県立大分上野丘高等学校</t>
  </si>
  <si>
    <t>大分県立大分舞鶴高等学校</t>
  </si>
  <si>
    <t>大分県立大分鶴崎高等学校</t>
  </si>
  <si>
    <t>大分県立大分南高等学校</t>
  </si>
  <si>
    <t>大分県立大分雄城台高等学校</t>
  </si>
  <si>
    <t>大分県立大分豊府高等学校</t>
  </si>
  <si>
    <t>大分県立大分商業高等学校</t>
  </si>
  <si>
    <t>大分県立杵築高等学校</t>
  </si>
  <si>
    <t>大分県立佐伯鶴城高等学校</t>
  </si>
  <si>
    <t>大分県立竹田高等学校</t>
  </si>
  <si>
    <t>大分県立日田高等学校</t>
  </si>
  <si>
    <t>大分県立日田林工高等学校</t>
  </si>
  <si>
    <t>大分県立中津北高等学校</t>
  </si>
  <si>
    <t>大分県立中津南高等学校</t>
  </si>
  <si>
    <t>大分県立高田高等学校</t>
  </si>
  <si>
    <t>大分大学文化会吹奏楽部</t>
  </si>
  <si>
    <t>大分県庁職員吹奏楽団</t>
  </si>
  <si>
    <t>佐伯市民吹奏楽団</t>
  </si>
  <si>
    <t>鶴崎吹奏楽団</t>
  </si>
  <si>
    <t>中津市民吹奏楽団</t>
  </si>
  <si>
    <t>金管バンド</t>
    <phoneticPr fontId="6"/>
  </si>
  <si>
    <t>吹奏楽部</t>
    <rPh sb="0" eb="4">
      <t>スイソウガクブ</t>
    </rPh>
    <phoneticPr fontId="6"/>
  </si>
  <si>
    <t>ジョリーカンパニー・ウインドアンサンブル</t>
    <phoneticPr fontId="6"/>
  </si>
  <si>
    <t>よみがな</t>
    <phoneticPr fontId="6"/>
  </si>
  <si>
    <t>部活動名</t>
    <rPh sb="0" eb="3">
      <t>ブカツドウ</t>
    </rPh>
    <rPh sb="3" eb="4">
      <t>メイ</t>
    </rPh>
    <phoneticPr fontId="6"/>
  </si>
  <si>
    <t>団体住所</t>
    <rPh sb="0" eb="2">
      <t>ダンタイ</t>
    </rPh>
    <rPh sb="2" eb="4">
      <t>ジュウショ</t>
    </rPh>
    <phoneticPr fontId="6"/>
  </si>
  <si>
    <t>郵便番号</t>
    <rPh sb="0" eb="4">
      <t>ユウビンバンゴウ</t>
    </rPh>
    <phoneticPr fontId="6"/>
  </si>
  <si>
    <t>電話番号</t>
    <rPh sb="0" eb="2">
      <t>デンワ</t>
    </rPh>
    <rPh sb="2" eb="4">
      <t>バンゴウ</t>
    </rPh>
    <phoneticPr fontId="6"/>
  </si>
  <si>
    <t>0973-23-6285</t>
  </si>
  <si>
    <t>870-0048</t>
  </si>
  <si>
    <t>097-534-6359</t>
  </si>
  <si>
    <t>097-520-2702</t>
  </si>
  <si>
    <t>870-0131</t>
  </si>
  <si>
    <t>097-521-1040</t>
  </si>
  <si>
    <t>870-0137</t>
  </si>
  <si>
    <t>097-552-3770</t>
  </si>
  <si>
    <t>870-0163</t>
  </si>
  <si>
    <t>097-558-6337</t>
  </si>
  <si>
    <t>870-0815</t>
  </si>
  <si>
    <t>097-543-0291</t>
  </si>
  <si>
    <t>870-0832</t>
  </si>
  <si>
    <t>097-543-1278</t>
  </si>
  <si>
    <t>870-0872</t>
  </si>
  <si>
    <t>097-545-6666</t>
  </si>
  <si>
    <t>870-0887</t>
  </si>
  <si>
    <t>097-543-2623</t>
  </si>
  <si>
    <t>870-0889</t>
  </si>
  <si>
    <t>097-549-2949</t>
  </si>
  <si>
    <t>870-0925</t>
  </si>
  <si>
    <t>097-558-2743</t>
  </si>
  <si>
    <t>870-0942</t>
  </si>
  <si>
    <t>097-569-3506</t>
  </si>
  <si>
    <t>870-1151</t>
  </si>
  <si>
    <t>097-541-0015</t>
  </si>
  <si>
    <t>870-1154</t>
  </si>
  <si>
    <t>097-541-4312</t>
  </si>
  <si>
    <t>870-1143</t>
  </si>
  <si>
    <t>097-567-1011</t>
  </si>
  <si>
    <t>097-546-2404</t>
  </si>
  <si>
    <t>874-0021</t>
  </si>
  <si>
    <t>0977-67-2195</t>
  </si>
  <si>
    <t>874-0835</t>
  </si>
  <si>
    <t>0977-23-7441</t>
  </si>
  <si>
    <t>874-0840</t>
  </si>
  <si>
    <t>0977-67-1278</t>
  </si>
  <si>
    <t>879-1506</t>
  </si>
  <si>
    <t>0977-72-2107</t>
  </si>
  <si>
    <t>879-1504</t>
  </si>
  <si>
    <t>0977-72-2308</t>
  </si>
  <si>
    <t>873-0001</t>
  </si>
  <si>
    <t>0978-62-2070</t>
  </si>
  <si>
    <t>873-0002</t>
  </si>
  <si>
    <t>0978-62-2647</t>
  </si>
  <si>
    <t>879-1307</t>
  </si>
  <si>
    <t>0977-75-0041</t>
  </si>
  <si>
    <t>876-0037</t>
  </si>
  <si>
    <t>0972-23-1536</t>
  </si>
  <si>
    <t>876-0813</t>
  </si>
  <si>
    <t>0972-23-1526</t>
  </si>
  <si>
    <t>876-0834</t>
  </si>
  <si>
    <t>0972-23-0708</t>
  </si>
  <si>
    <t>875-0041</t>
  </si>
  <si>
    <t>0972-62-9195</t>
  </si>
  <si>
    <t>875-0201</t>
  </si>
  <si>
    <t>0974-32-2039</t>
  </si>
  <si>
    <t>879-2432</t>
  </si>
  <si>
    <t>0972-82-5161</t>
  </si>
  <si>
    <t>879-7125</t>
  </si>
  <si>
    <t>0974-22-0135</t>
  </si>
  <si>
    <t>878-0011</t>
  </si>
  <si>
    <t>0974-63-1070</t>
  </si>
  <si>
    <t>877-0201</t>
  </si>
  <si>
    <t>0973-52-2051</t>
  </si>
  <si>
    <t>877-0076</t>
  </si>
  <si>
    <t>0973-23-6237</t>
  </si>
  <si>
    <t>871-0003</t>
  </si>
  <si>
    <t>0979-32-2493</t>
  </si>
  <si>
    <t>871-0015</t>
  </si>
  <si>
    <t>871-0024</t>
  </si>
  <si>
    <t>0979-22-0331</t>
  </si>
  <si>
    <t>871-0162</t>
  </si>
  <si>
    <t>0979-22-2325</t>
  </si>
  <si>
    <t>871-0102</t>
  </si>
  <si>
    <t>0979-43-2729</t>
  </si>
  <si>
    <t>879-0471</t>
  </si>
  <si>
    <t>0978-32-0072</t>
  </si>
  <si>
    <t>872-0001</t>
  </si>
  <si>
    <t>0978-38-1126</t>
  </si>
  <si>
    <t>0978-44-0004</t>
  </si>
  <si>
    <t>879-4403</t>
  </si>
  <si>
    <t>879-4803</t>
  </si>
  <si>
    <t>879-5421</t>
  </si>
  <si>
    <t>097-582-0014</t>
  </si>
  <si>
    <t>879-5502</t>
  </si>
  <si>
    <t>097-583-0017</t>
  </si>
  <si>
    <t>879-0606</t>
  </si>
  <si>
    <t>873-0203</t>
  </si>
  <si>
    <t>0978-67-0006</t>
  </si>
  <si>
    <t>870-8658</t>
  </si>
  <si>
    <t>097-535-0201</t>
  </si>
  <si>
    <t>870-0162</t>
  </si>
  <si>
    <t>870-0835</t>
  </si>
  <si>
    <t>097-543-6249</t>
  </si>
  <si>
    <t>870-0938</t>
  </si>
  <si>
    <t>097-558-2268</t>
  </si>
  <si>
    <t>870-0104</t>
  </si>
  <si>
    <t>097-527-2166</t>
  </si>
  <si>
    <t>870-0313</t>
  </si>
  <si>
    <t>097-592-1064</t>
  </si>
  <si>
    <t>097-543-1551</t>
  </si>
  <si>
    <t>097-597-6001</t>
  </si>
  <si>
    <t>870-1155</t>
  </si>
  <si>
    <t>097-541-0123</t>
  </si>
  <si>
    <t>097-546-2222</t>
  </si>
  <si>
    <t>870-0931</t>
  </si>
  <si>
    <t>097-558-2611</t>
  </si>
  <si>
    <t>870-0133</t>
  </si>
  <si>
    <t>097-527-5261</t>
  </si>
  <si>
    <t>870-0833</t>
  </si>
  <si>
    <t>097-543-2981</t>
  </si>
  <si>
    <t>874-0903</t>
  </si>
  <si>
    <t>0977-22-3141</t>
  </si>
  <si>
    <t>873-0014</t>
  </si>
  <si>
    <t>0978-62-2037</t>
  </si>
  <si>
    <t>876-0848</t>
  </si>
  <si>
    <t>0972-22-3101</t>
  </si>
  <si>
    <t>876-0811</t>
  </si>
  <si>
    <t>0972-22-3501</t>
  </si>
  <si>
    <t>878-0013</t>
  </si>
  <si>
    <t>0974-63-3401</t>
  </si>
  <si>
    <t>877-0025</t>
  </si>
  <si>
    <t>0973-23-0166</t>
  </si>
  <si>
    <t>877-0083</t>
  </si>
  <si>
    <t>0973-22-5171</t>
  </si>
  <si>
    <t>877-0082</t>
  </si>
  <si>
    <t>877-0026</t>
  </si>
  <si>
    <t>0973-24-2737</t>
  </si>
  <si>
    <t>0979-22-0244</t>
  </si>
  <si>
    <t>871-0043</t>
  </si>
  <si>
    <t>0979-22-0224</t>
  </si>
  <si>
    <t>871-0004</t>
  </si>
  <si>
    <t>0979-32-3800</t>
  </si>
  <si>
    <t>871-0031</t>
  </si>
  <si>
    <t>0979-22-0416</t>
  </si>
  <si>
    <t>872-0102</t>
  </si>
  <si>
    <t>0978-37-0117</t>
  </si>
  <si>
    <t>0978-22-3145</t>
  </si>
  <si>
    <t>0973-72-1148</t>
  </si>
  <si>
    <t>879-7141</t>
  </si>
  <si>
    <t>0974-22-5500</t>
  </si>
  <si>
    <t>874-8501</t>
  </si>
  <si>
    <t>0977-66-0101</t>
  </si>
  <si>
    <t>870-0992</t>
  </si>
  <si>
    <t>870-1168</t>
  </si>
  <si>
    <t>874-0923</t>
  </si>
  <si>
    <t>870-0153</t>
  </si>
  <si>
    <t>874-0833</t>
  </si>
  <si>
    <t>879ｰ1131</t>
  </si>
  <si>
    <t>870-1135</t>
  </si>
  <si>
    <t>874-0841</t>
  </si>
  <si>
    <t>874-0012</t>
  </si>
  <si>
    <t>大分市立碩田学園</t>
    <rPh sb="6" eb="8">
      <t>ガクエン</t>
    </rPh>
    <phoneticPr fontId="2"/>
  </si>
  <si>
    <t>大分市立稙田南中学校</t>
    <rPh sb="6" eb="7">
      <t>ミナミ</t>
    </rPh>
    <phoneticPr fontId="2"/>
  </si>
  <si>
    <t>大分県立大分豊府中学校</t>
    <rPh sb="8" eb="11">
      <t>チュウガッコウ</t>
    </rPh>
    <phoneticPr fontId="2"/>
  </si>
  <si>
    <t>日出町立大神中学校</t>
    <rPh sb="4" eb="6">
      <t>オオガ</t>
    </rPh>
    <phoneticPr fontId="2"/>
  </si>
  <si>
    <t>杵築市立杵築中学校</t>
    <rPh sb="0" eb="3">
      <t>キツキシ</t>
    </rPh>
    <rPh sb="4" eb="6">
      <t>キツキ</t>
    </rPh>
    <rPh sb="6" eb="9">
      <t>チュウガッコウ</t>
    </rPh>
    <phoneticPr fontId="2"/>
  </si>
  <si>
    <t>杵築市立宗近中学校</t>
    <rPh sb="0" eb="3">
      <t>キツキシ</t>
    </rPh>
    <rPh sb="4" eb="6">
      <t>ムネチカ</t>
    </rPh>
    <rPh sb="6" eb="9">
      <t>チュウガッコウ</t>
    </rPh>
    <phoneticPr fontId="2"/>
  </si>
  <si>
    <t>杵築市立山香中学校</t>
    <rPh sb="0" eb="3">
      <t>キツキシ</t>
    </rPh>
    <rPh sb="4" eb="5">
      <t>ヤマ</t>
    </rPh>
    <rPh sb="5" eb="6">
      <t>カオル</t>
    </rPh>
    <phoneticPr fontId="2"/>
  </si>
  <si>
    <t>佐伯市立佐伯城南中学校</t>
    <rPh sb="4" eb="6">
      <t>サエキ</t>
    </rPh>
    <phoneticPr fontId="2"/>
  </si>
  <si>
    <t>豊後大野市立三重中学校</t>
    <rPh sb="0" eb="2">
      <t>ブンゴ</t>
    </rPh>
    <rPh sb="2" eb="4">
      <t>オオノ</t>
    </rPh>
    <rPh sb="4" eb="6">
      <t>シリツ</t>
    </rPh>
    <phoneticPr fontId="2"/>
  </si>
  <si>
    <t>日田市立大山中学校</t>
    <rPh sb="0" eb="2">
      <t>ヒタ</t>
    </rPh>
    <rPh sb="2" eb="4">
      <t>シリツ</t>
    </rPh>
    <phoneticPr fontId="2"/>
  </si>
  <si>
    <t>日田市立三隈中学校</t>
    <rPh sb="0" eb="2">
      <t>ヒタ</t>
    </rPh>
    <rPh sb="2" eb="4">
      <t>シリツ</t>
    </rPh>
    <rPh sb="4" eb="5">
      <t>サン</t>
    </rPh>
    <rPh sb="5" eb="6">
      <t>クマ</t>
    </rPh>
    <rPh sb="6" eb="9">
      <t>チュウガッコウ</t>
    </rPh>
    <phoneticPr fontId="2"/>
  </si>
  <si>
    <t>中津市立三光中学校</t>
    <rPh sb="0" eb="2">
      <t>ナカツ</t>
    </rPh>
    <rPh sb="2" eb="4">
      <t>シリツ</t>
    </rPh>
    <phoneticPr fontId="2"/>
  </si>
  <si>
    <t>宇佐市立長洲中学校</t>
    <rPh sb="4" eb="6">
      <t>ナガス</t>
    </rPh>
    <phoneticPr fontId="2"/>
  </si>
  <si>
    <t>宇佐市立安心院中学校</t>
    <rPh sb="0" eb="2">
      <t>ウサ</t>
    </rPh>
    <rPh sb="2" eb="4">
      <t>シリツ</t>
    </rPh>
    <rPh sb="4" eb="7">
      <t>アジム</t>
    </rPh>
    <rPh sb="7" eb="10">
      <t>チュウガッコウ</t>
    </rPh>
    <phoneticPr fontId="2"/>
  </si>
  <si>
    <t>九重町立ここのえ緑陽中学校</t>
    <rPh sb="8" eb="10">
      <t>リョクヨウ</t>
    </rPh>
    <phoneticPr fontId="2"/>
  </si>
  <si>
    <t>由布市立庄内中学校</t>
    <rPh sb="0" eb="2">
      <t>ユフ</t>
    </rPh>
    <rPh sb="2" eb="3">
      <t>シ</t>
    </rPh>
    <phoneticPr fontId="2"/>
  </si>
  <si>
    <t>国東市立安岐中学校</t>
    <rPh sb="0" eb="2">
      <t>クニサキ</t>
    </rPh>
    <rPh sb="2" eb="4">
      <t>シリツ</t>
    </rPh>
    <rPh sb="4" eb="6">
      <t>アキ</t>
    </rPh>
    <rPh sb="6" eb="9">
      <t>チュウガッコウ</t>
    </rPh>
    <phoneticPr fontId="2"/>
  </si>
  <si>
    <t>877-0073</t>
  </si>
  <si>
    <t>日田市日ノ隈町578-1</t>
    <rPh sb="0" eb="3">
      <t>ヒタシ</t>
    </rPh>
    <rPh sb="3" eb="4">
      <t>ヒ</t>
    </rPh>
    <rPh sb="5" eb="7">
      <t>クママチ</t>
    </rPh>
    <phoneticPr fontId="2"/>
  </si>
  <si>
    <t>大分市碩田町2-5-60</t>
    <rPh sb="3" eb="5">
      <t>セキデン</t>
    </rPh>
    <rPh sb="5" eb="6">
      <t>マチ</t>
    </rPh>
    <phoneticPr fontId="2"/>
  </si>
  <si>
    <t>大分市南春日町6-1</t>
    <rPh sb="0" eb="3">
      <t>オオイタシ</t>
    </rPh>
    <rPh sb="3" eb="7">
      <t>ミナミカスガマチ</t>
    </rPh>
    <phoneticPr fontId="2"/>
  </si>
  <si>
    <t>大分市田原378</t>
    <rPh sb="3" eb="5">
      <t>タハラ</t>
    </rPh>
    <phoneticPr fontId="2"/>
  </si>
  <si>
    <t>杵築市山香町野原700番地5</t>
    <rPh sb="0" eb="3">
      <t>キツキシ</t>
    </rPh>
    <rPh sb="3" eb="6">
      <t>ヤマガマチ</t>
    </rPh>
    <rPh sb="6" eb="7">
      <t>ノ</t>
    </rPh>
    <rPh sb="7" eb="8">
      <t>ハラ</t>
    </rPh>
    <rPh sb="11" eb="13">
      <t>バンチ</t>
    </rPh>
    <phoneticPr fontId="2"/>
  </si>
  <si>
    <t>臼杵市野津町大字野津市666</t>
    <rPh sb="3" eb="6">
      <t>ノツマチ</t>
    </rPh>
    <rPh sb="6" eb="8">
      <t>オオアザ</t>
    </rPh>
    <phoneticPr fontId="2"/>
  </si>
  <si>
    <t>豊後大野市三重町内田1050</t>
    <rPh sb="0" eb="2">
      <t>ブンゴ</t>
    </rPh>
    <rPh sb="2" eb="5">
      <t>オオノシ</t>
    </rPh>
    <phoneticPr fontId="2"/>
  </si>
  <si>
    <t>日田市大山町西大山3615-1</t>
    <rPh sb="2" eb="3">
      <t>シ</t>
    </rPh>
    <rPh sb="6" eb="9">
      <t>ニシオオヤマ</t>
    </rPh>
    <phoneticPr fontId="2"/>
  </si>
  <si>
    <t>日田市亀川町402-1</t>
    <rPh sb="2" eb="3">
      <t>シ</t>
    </rPh>
    <rPh sb="3" eb="5">
      <t>カメガワ</t>
    </rPh>
    <rPh sb="5" eb="6">
      <t>マチ</t>
    </rPh>
    <phoneticPr fontId="2"/>
  </si>
  <si>
    <t>宇佐市安心院町下毛2222-1</t>
    <rPh sb="0" eb="3">
      <t>ウサシ</t>
    </rPh>
    <rPh sb="3" eb="6">
      <t>アジム</t>
    </rPh>
    <rPh sb="6" eb="7">
      <t>チョウ</t>
    </rPh>
    <rPh sb="7" eb="9">
      <t>シモゲ</t>
    </rPh>
    <phoneticPr fontId="2"/>
  </si>
  <si>
    <t>玖珠郡九重町後野上17-3</t>
    <rPh sb="6" eb="7">
      <t>ウシ</t>
    </rPh>
    <rPh sb="7" eb="8">
      <t>ノ</t>
    </rPh>
    <rPh sb="8" eb="9">
      <t>ウエ</t>
    </rPh>
    <phoneticPr fontId="2"/>
  </si>
  <si>
    <t>大分県立大分西高等学校</t>
    <rPh sb="6" eb="7">
      <t>ニシ</t>
    </rPh>
    <phoneticPr fontId="2"/>
  </si>
  <si>
    <t>大分県立鶴崎工業高等学校</t>
    <rPh sb="6" eb="8">
      <t>コウギョウ</t>
    </rPh>
    <phoneticPr fontId="2"/>
  </si>
  <si>
    <t>大分県立芸術緑丘高等学校</t>
    <rPh sb="4" eb="6">
      <t>ゲイジュツ</t>
    </rPh>
    <rPh sb="6" eb="7">
      <t>ミドリ</t>
    </rPh>
    <rPh sb="7" eb="8">
      <t>オカ</t>
    </rPh>
    <rPh sb="8" eb="10">
      <t>コウトウ</t>
    </rPh>
    <phoneticPr fontId="2"/>
  </si>
  <si>
    <t>大分県立別府翔青高等学校</t>
    <rPh sb="6" eb="7">
      <t>ショウ</t>
    </rPh>
    <rPh sb="7" eb="8">
      <t>アオ</t>
    </rPh>
    <phoneticPr fontId="2"/>
  </si>
  <si>
    <t>大分県立別府鶴見丘高等学校</t>
    <rPh sb="0" eb="2">
      <t>オオイタ</t>
    </rPh>
    <rPh sb="4" eb="6">
      <t>ベップ</t>
    </rPh>
    <rPh sb="6" eb="8">
      <t>ツルミ</t>
    </rPh>
    <rPh sb="8" eb="9">
      <t>オカ</t>
    </rPh>
    <rPh sb="9" eb="11">
      <t>コウトウ</t>
    </rPh>
    <rPh sb="11" eb="13">
      <t>ガッコウ</t>
    </rPh>
    <phoneticPr fontId="2"/>
  </si>
  <si>
    <t>日本文理大学附属高等学校</t>
    <rPh sb="0" eb="2">
      <t>ニホン</t>
    </rPh>
    <rPh sb="2" eb="4">
      <t>ブンリ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</si>
  <si>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昭和学園高等学校</t>
    <rPh sb="2" eb="4">
      <t>ガクエン</t>
    </rPh>
    <phoneticPr fontId="2"/>
  </si>
  <si>
    <t>藤蔭高等学校</t>
    <rPh sb="0" eb="1">
      <t>フジ</t>
    </rPh>
    <rPh sb="1" eb="2">
      <t>カゲ</t>
    </rPh>
    <rPh sb="2" eb="4">
      <t>コウトウ</t>
    </rPh>
    <rPh sb="4" eb="6">
      <t>ガッコウ</t>
    </rPh>
    <phoneticPr fontId="2"/>
  </si>
  <si>
    <t>大分県立中津東高等学校</t>
    <rPh sb="6" eb="7">
      <t>ヒガシ</t>
    </rPh>
    <phoneticPr fontId="2"/>
  </si>
  <si>
    <t>大分県立宇佐高等学校</t>
    <rPh sb="4" eb="6">
      <t>ウサ</t>
    </rPh>
    <phoneticPr fontId="2"/>
  </si>
  <si>
    <t>大分県立玖珠美山高等学校</t>
    <rPh sb="4" eb="6">
      <t>クス</t>
    </rPh>
    <rPh sb="6" eb="7">
      <t>ウツク</t>
    </rPh>
    <rPh sb="7" eb="8">
      <t>ヤマ</t>
    </rPh>
    <rPh sb="8" eb="10">
      <t>コウトウ</t>
    </rPh>
    <phoneticPr fontId="2"/>
  </si>
  <si>
    <t>大分県立三重総合高等学校</t>
    <rPh sb="0" eb="2">
      <t>オオイタ</t>
    </rPh>
    <rPh sb="2" eb="4">
      <t>ケンリツ</t>
    </rPh>
    <rPh sb="4" eb="6">
      <t>ミエ</t>
    </rPh>
    <rPh sb="6" eb="8">
      <t>ソウゴウ</t>
    </rPh>
    <rPh sb="8" eb="10">
      <t>コウトウ</t>
    </rPh>
    <rPh sb="10" eb="12">
      <t>ガッコウ</t>
    </rPh>
    <phoneticPr fontId="2"/>
  </si>
  <si>
    <t>大分市葛木509番地</t>
    <rPh sb="0" eb="3">
      <t>オオイタシ</t>
    </rPh>
    <rPh sb="3" eb="5">
      <t>カツラギ</t>
    </rPh>
    <rPh sb="8" eb="10">
      <t>バンチ</t>
    </rPh>
    <phoneticPr fontId="2"/>
  </si>
  <si>
    <t>大分市上野丘東1-11</t>
    <rPh sb="0" eb="3">
      <t>オオイタシ</t>
    </rPh>
    <rPh sb="3" eb="5">
      <t>ウエノ</t>
    </rPh>
    <rPh sb="5" eb="6">
      <t>オカ</t>
    </rPh>
    <rPh sb="6" eb="7">
      <t>ヒガシ</t>
    </rPh>
    <phoneticPr fontId="2"/>
  </si>
  <si>
    <t>佐伯市鶴谷町2-1-10</t>
    <rPh sb="3" eb="5">
      <t>ツルヤ</t>
    </rPh>
    <rPh sb="5" eb="6">
      <t>マチ</t>
    </rPh>
    <phoneticPr fontId="2"/>
  </si>
  <si>
    <t>日田市田島2-9-30</t>
    <rPh sb="3" eb="5">
      <t>タジマ</t>
    </rPh>
    <phoneticPr fontId="2"/>
  </si>
  <si>
    <t>日田市田島本町5-41</t>
    <rPh sb="3" eb="5">
      <t>タジマ</t>
    </rPh>
    <rPh sb="5" eb="7">
      <t>ホンマチ</t>
    </rPh>
    <phoneticPr fontId="2"/>
  </si>
  <si>
    <t>中津市上如水145-3</t>
    <rPh sb="3" eb="6">
      <t>カミジョスイ</t>
    </rPh>
    <phoneticPr fontId="2"/>
  </si>
  <si>
    <t>中津市中殿527</t>
    <rPh sb="3" eb="5">
      <t>ナカドノ</t>
    </rPh>
    <phoneticPr fontId="2"/>
  </si>
  <si>
    <t>宇佐市南宇佐1543</t>
    <rPh sb="3" eb="6">
      <t>ミナミウサ</t>
    </rPh>
    <phoneticPr fontId="2"/>
  </si>
  <si>
    <t>豊後大野市三重町秋葉1010</t>
    <rPh sb="0" eb="2">
      <t>ブンゴ</t>
    </rPh>
    <rPh sb="2" eb="5">
      <t>オオノシ</t>
    </rPh>
    <rPh sb="5" eb="8">
      <t>ミエマチ</t>
    </rPh>
    <rPh sb="8" eb="10">
      <t>アキバ</t>
    </rPh>
    <phoneticPr fontId="2"/>
  </si>
  <si>
    <t>大分市松が丘4-10-10</t>
    <rPh sb="3" eb="4">
      <t>マツ</t>
    </rPh>
    <rPh sb="5" eb="6">
      <t>オカ</t>
    </rPh>
    <phoneticPr fontId="2"/>
  </si>
  <si>
    <t>ＡＢＣ吹奏楽団</t>
    <rPh sb="3" eb="5">
      <t>スイソウ</t>
    </rPh>
    <rPh sb="5" eb="7">
      <t>ガクダン</t>
    </rPh>
    <phoneticPr fontId="2"/>
  </si>
  <si>
    <t>ヤンモサウンズ・イン・ブラス</t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</si>
  <si>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3"/>
  </si>
  <si>
    <t>提出日</t>
    <rPh sb="0" eb="3">
      <t>テイシュツビ</t>
    </rPh>
    <phoneticPr fontId="3"/>
  </si>
  <si>
    <t>会場名</t>
    <rPh sb="0" eb="2">
      <t>カイジョウ</t>
    </rPh>
    <rPh sb="2" eb="3">
      <t>メイ</t>
    </rPh>
    <phoneticPr fontId="3"/>
  </si>
  <si>
    <t>公演回数</t>
    <rPh sb="0" eb="2">
      <t>コウエン</t>
    </rPh>
    <rPh sb="2" eb="4">
      <t>カイスウ</t>
    </rPh>
    <phoneticPr fontId="3"/>
  </si>
  <si>
    <t>回</t>
    <rPh sb="0" eb="1">
      <t>カイ</t>
    </rPh>
    <phoneticPr fontId="3"/>
  </si>
  <si>
    <t>平均入場料</t>
    <rPh sb="0" eb="2">
      <t>ヘイキン</t>
    </rPh>
    <rPh sb="2" eb="5">
      <t>ニュウジョウリョウ</t>
    </rPh>
    <phoneticPr fontId="3"/>
  </si>
  <si>
    <t>公演所要時間</t>
    <rPh sb="0" eb="2">
      <t>コウエン</t>
    </rPh>
    <rPh sb="2" eb="6">
      <t>ショヨウジカン</t>
    </rPh>
    <phoneticPr fontId="3"/>
  </si>
  <si>
    <t>円</t>
    <rPh sb="0" eb="1">
      <t>エン</t>
    </rPh>
    <phoneticPr fontId="3"/>
  </si>
  <si>
    <t>開催日</t>
    <rPh sb="0" eb="3">
      <t>カイサイビ</t>
    </rPh>
    <phoneticPr fontId="3"/>
  </si>
  <si>
    <t>お申込者名</t>
    <rPh sb="1" eb="3">
      <t>モウシコミ</t>
    </rPh>
    <rPh sb="3" eb="4">
      <t>シャ</t>
    </rPh>
    <rPh sb="4" eb="5">
      <t>メイ</t>
    </rPh>
    <phoneticPr fontId="3"/>
  </si>
  <si>
    <t>会場の定員数</t>
    <rPh sb="0" eb="2">
      <t>カイジョウ</t>
    </rPh>
    <rPh sb="3" eb="6">
      <t>テイインスウ</t>
    </rPh>
    <phoneticPr fontId="3"/>
  </si>
  <si>
    <t>適</t>
    <rPh sb="0" eb="1">
      <t>テキ</t>
    </rPh>
    <phoneticPr fontId="3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</si>
  <si>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3"/>
  </si>
  <si>
    <t>作（訳）詞者</t>
  </si>
  <si>
    <t>利用方法</t>
    <rPh sb="0" eb="4">
      <t>リヨウホウホウ</t>
    </rPh>
    <phoneticPr fontId="3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</si>
  <si>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3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</si>
  <si>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3"/>
  </si>
  <si>
    <t>演奏
時間</t>
    <rPh sb="0" eb="2">
      <t>エンソウ</t>
    </rPh>
    <rPh sb="3" eb="5">
      <t>ジカン</t>
    </rPh>
    <phoneticPr fontId="3"/>
  </si>
  <si>
    <t>演奏
回数</t>
    <rPh sb="0" eb="2">
      <t>エンソウ</t>
    </rPh>
    <rPh sb="3" eb="5">
      <t>カイスウ</t>
    </rPh>
    <phoneticPr fontId="3"/>
  </si>
  <si>
    <t>使　用　料
（作品バリュー）</t>
    <rPh sb="0" eb="5">
      <t>シヨウリョウ</t>
    </rPh>
    <rPh sb="7" eb="9">
      <t>サクヒン</t>
    </rPh>
    <phoneticPr fontId="3"/>
  </si>
  <si>
    <t>作品コード</t>
    <rPh sb="0" eb="2">
      <t>サクヒン</t>
    </rPh>
    <phoneticPr fontId="3"/>
  </si>
  <si>
    <t>3器楽のみ</t>
    <rPh sb="1" eb="3">
      <t>キガク</t>
    </rPh>
    <phoneticPr fontId="3"/>
  </si>
  <si>
    <t>１．原詞</t>
    <rPh sb="2" eb="3">
      <t>ゲンシ</t>
    </rPh>
    <rPh sb="3" eb="4">
      <t>シ</t>
    </rPh>
    <phoneticPr fontId="3"/>
  </si>
  <si>
    <t>２．訳詞</t>
    <rPh sb="2" eb="3">
      <t>ヤク</t>
    </rPh>
    <rPh sb="3" eb="4">
      <t>シ</t>
    </rPh>
    <phoneticPr fontId="3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</si>
  <si>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3"/>
  </si>
  <si>
    <t>請求日</t>
    <rPh sb="0" eb="3">
      <t>セイキュウビ</t>
    </rPh>
    <phoneticPr fontId="3"/>
  </si>
  <si>
    <t>消費税相当額</t>
    <rPh sb="0" eb="3">
      <t>ショウヒゼイ</t>
    </rPh>
    <rPh sb="3" eb="6">
      <t>ソウトウガク</t>
    </rPh>
    <phoneticPr fontId="3"/>
  </si>
  <si>
    <t>請求書番号</t>
    <rPh sb="0" eb="3">
      <t>セイキュウショ</t>
    </rPh>
    <rPh sb="3" eb="5">
      <t>バンゴウ</t>
    </rPh>
    <phoneticPr fontId="3"/>
  </si>
  <si>
    <t>種目
規定区分</t>
    <rPh sb="0" eb="2">
      <t>シュモク</t>
    </rPh>
    <rPh sb="3" eb="5">
      <t>キテイ</t>
    </rPh>
    <rPh sb="5" eb="7">
      <t>クブン</t>
    </rPh>
    <phoneticPr fontId="3"/>
  </si>
  <si>
    <t>No,</t>
    <phoneticPr fontId="3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</si>
  <si>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3"/>
  </si>
  <si>
    <t>催物名</t>
    <rPh sb="0" eb="2">
      <t>モヨオシモノ</t>
    </rPh>
    <rPh sb="2" eb="3">
      <t>メイ</t>
    </rPh>
    <phoneticPr fontId="3"/>
  </si>
  <si>
    <t>レコード</t>
    <phoneticPr fontId="3"/>
  </si>
  <si>
    <t>日間</t>
    <rPh sb="0" eb="2">
      <t>ニチカン</t>
    </rPh>
    <phoneticPr fontId="3"/>
  </si>
  <si>
    <t>（作品バリュー）</t>
    <rPh sb="1" eb="3">
      <t>サクヒン</t>
    </rPh>
    <phoneticPr fontId="3"/>
  </si>
  <si>
    <t>小計</t>
    <rPh sb="0" eb="2">
      <t>ショウケイ</t>
    </rPh>
    <phoneticPr fontId="3"/>
  </si>
  <si>
    <t>Ａ</t>
    <phoneticPr fontId="3"/>
  </si>
  <si>
    <t>合計</t>
    <rPh sb="0" eb="2">
      <t>ゴウケイ</t>
    </rPh>
    <phoneticPr fontId="3"/>
  </si>
  <si>
    <t>大分県吹奏楽連盟</t>
    <rPh sb="0" eb="3">
      <t>オオイタケン</t>
    </rPh>
    <rPh sb="3" eb="6">
      <t>スイソウガク</t>
    </rPh>
    <rPh sb="6" eb="8">
      <t>レンメイ</t>
    </rPh>
    <phoneticPr fontId="3"/>
  </si>
  <si>
    <t>みなし
曲数</t>
    <rPh sb="4" eb="6">
      <t>キョクスウ</t>
    </rPh>
    <phoneticPr fontId="3"/>
  </si>
  <si>
    <t>回</t>
    <phoneticPr fontId="2"/>
  </si>
  <si>
    <t>分</t>
    <phoneticPr fontId="2"/>
  </si>
  <si>
    <t>令和</t>
    <rPh sb="0" eb="2">
      <t>レイワ</t>
    </rPh>
    <phoneticPr fontId="6"/>
  </si>
  <si>
    <t>ウインドアンサンブル ニアゲ</t>
    <phoneticPr fontId="6"/>
  </si>
  <si>
    <t>ヒタシリツ　ヒノクマ　ショウガッコウ</t>
    <phoneticPr fontId="6"/>
  </si>
  <si>
    <t>ジョヴィアル リング・ウインド オーケストラ</t>
    <phoneticPr fontId="6"/>
  </si>
  <si>
    <t>オオイタシリツ セキデンガクエン</t>
    <phoneticPr fontId="6"/>
  </si>
  <si>
    <t>オオイタシリツ ダイトウ チュウガッコウ</t>
    <phoneticPr fontId="6"/>
  </si>
  <si>
    <t>オオイタシリツ ツルサキ チュウガッコウ</t>
    <phoneticPr fontId="6"/>
  </si>
  <si>
    <t>オオイタシリツ ハルカワ チュウガッコウ</t>
    <phoneticPr fontId="6"/>
  </si>
  <si>
    <t>オオイタシリツ アケノ チュウガッコウ</t>
    <phoneticPr fontId="6"/>
  </si>
  <si>
    <t>オオイタシリツ オウジ チュウガッコウ</t>
    <phoneticPr fontId="6"/>
  </si>
  <si>
    <t>オオイタシリツ ウエノガオカ チュウガッコウ</t>
    <phoneticPr fontId="6"/>
  </si>
  <si>
    <t>オオイタシリツ オオイタニシ チュウガッコウ</t>
    <phoneticPr fontId="6"/>
  </si>
  <si>
    <t>オオイタシリツ ミナミオオイタ チュウガッコウ</t>
    <phoneticPr fontId="6"/>
  </si>
  <si>
    <t>オオイタシリツ ジョウナン チュウガッコウ</t>
    <phoneticPr fontId="6"/>
  </si>
  <si>
    <t>オオイタシリツ ジョウトウ チュウガッコウ</t>
    <phoneticPr fontId="6"/>
  </si>
  <si>
    <t>オオイタシリツ タキオ チュウガッコウ</t>
    <phoneticPr fontId="6"/>
  </si>
  <si>
    <t>オオイタシリツ ワサダ チュウガッコウ</t>
    <phoneticPr fontId="6"/>
  </si>
  <si>
    <t>オオイタシリツ ワサダニシ チュウガッコウ</t>
    <phoneticPr fontId="6"/>
  </si>
  <si>
    <t>オオイタシリツ ワサダミナミ チュウガッコウ</t>
    <phoneticPr fontId="6"/>
  </si>
  <si>
    <t>オオイタケンリツ オオイタホウフ チュウガッコウ</t>
    <phoneticPr fontId="6"/>
  </si>
  <si>
    <t>ベップシリツ ホクブ チュウガッコウ</t>
    <phoneticPr fontId="6"/>
  </si>
  <si>
    <t>ベップシリツ ツルミダイ チュウガッコウ</t>
    <phoneticPr fontId="6"/>
  </si>
  <si>
    <t>ベップシリツ アサヒ チュウガッコウ</t>
    <phoneticPr fontId="6"/>
  </si>
  <si>
    <t>ヒジチョウリツ ヒジ チュウガッコウ</t>
    <phoneticPr fontId="6"/>
  </si>
  <si>
    <t>ヒジチョウリツ オオガ チュウガッコウ</t>
    <phoneticPr fontId="6"/>
  </si>
  <si>
    <t>キツキシリツ キツキ チュウガッコウ</t>
    <phoneticPr fontId="6"/>
  </si>
  <si>
    <t>キツキシリツ ムネチカ チュウガッコウ</t>
    <phoneticPr fontId="6"/>
  </si>
  <si>
    <t>キツキシリツ ヤマガ チュウガッコウ</t>
    <phoneticPr fontId="6"/>
  </si>
  <si>
    <t>サイキシリツ サイキミナミ チュウガッコウ</t>
    <phoneticPr fontId="6"/>
  </si>
  <si>
    <t>サイキシリツ ツルヤ チュウガッコウ</t>
    <phoneticPr fontId="6"/>
  </si>
  <si>
    <t>サイキシリツ サイキジョウナン チュウガッコウ</t>
    <phoneticPr fontId="6"/>
  </si>
  <si>
    <t>ウスキシリツ ヒガシ チュウガッコウ</t>
    <phoneticPr fontId="6"/>
  </si>
  <si>
    <t>ウスキシリツ ノツ チュウガッコウ</t>
    <phoneticPr fontId="6"/>
  </si>
  <si>
    <t>ブンゴオオノシリツ ミエ チュウガッコウ</t>
    <phoneticPr fontId="6"/>
  </si>
  <si>
    <t>クスチョウリツ クスセイショウ チュウガッコウ</t>
    <phoneticPr fontId="6"/>
  </si>
  <si>
    <t>ユフシリツ ショウナイ チュウガッコウ</t>
    <phoneticPr fontId="6"/>
  </si>
  <si>
    <t>クニサキシリツ アキ チュウガッコウ</t>
    <phoneticPr fontId="6"/>
  </si>
  <si>
    <t>ヒラマツガクエン オオイタトウメイ コウトウガッコウ</t>
    <phoneticPr fontId="6"/>
  </si>
  <si>
    <t>オオイタ チュウガッコウ・オオイタ コウトウガッコウ</t>
    <phoneticPr fontId="6"/>
  </si>
  <si>
    <t>オオイタケンリツ オオイタウエノガオカ コウトウガッコウ</t>
    <phoneticPr fontId="6"/>
  </si>
  <si>
    <t>オオイタケンリツ オオイタマイヅル コウトウガッコウ</t>
    <phoneticPr fontId="6"/>
  </si>
  <si>
    <t>オオイタケンリツ オオイタツルサキ コウトウガッコウ</t>
    <phoneticPr fontId="6"/>
  </si>
  <si>
    <t>オオイタケンリツ オオイタヒガシ コウトウガッコウ</t>
    <phoneticPr fontId="6"/>
  </si>
  <si>
    <t>オオイタケンリツ オオイタニシ コウトウガッコウ</t>
    <phoneticPr fontId="6"/>
  </si>
  <si>
    <t>オオイタケンリツ オオイタミナミ コウトウガッコウ</t>
    <phoneticPr fontId="6"/>
  </si>
  <si>
    <t>オオイタケンリツ オオイタオギノダイ コウトウガッコウ</t>
    <phoneticPr fontId="6"/>
  </si>
  <si>
    <t>オオイタケンリツ オオイタホウフ コウトウガッコウ</t>
    <phoneticPr fontId="6"/>
  </si>
  <si>
    <t>オオイタケンリツ オオイタショウギョウ コウトウガッコウ</t>
    <phoneticPr fontId="6"/>
  </si>
  <si>
    <t>オオイタケンリツ ツルサキコウギョウ コウトウガッコウ</t>
    <phoneticPr fontId="6"/>
  </si>
  <si>
    <t>オオイタケンリツ ゲイジュツミドリガオカ コウトウガッコウ</t>
    <phoneticPr fontId="6"/>
  </si>
  <si>
    <t>オオイタケンリツ ベップショウセイ コウトウガッコウ</t>
    <phoneticPr fontId="6"/>
  </si>
  <si>
    <t>オオイタケンリツ ベップツルミガオカ コウトウガッコウ</t>
    <phoneticPr fontId="6"/>
  </si>
  <si>
    <t>オオイタケンリツ キツキ コウトウガッコウ</t>
    <phoneticPr fontId="6"/>
  </si>
  <si>
    <t>オオイタケンリツ サイキカクジョウ コウトウガッコウ</t>
    <phoneticPr fontId="6"/>
  </si>
  <si>
    <t>ニッポンブンリダイガク フゾク コウトウガッコウ</t>
    <phoneticPr fontId="6"/>
  </si>
  <si>
    <t>オオイタケンリツ タケタ コウトウガッコウ</t>
    <phoneticPr fontId="6"/>
  </si>
  <si>
    <t>オオイタケンリツ ヒタリンコウ コウトウガッコウ</t>
    <phoneticPr fontId="6"/>
  </si>
  <si>
    <t>ショウワガクエン コウトウガッコウ</t>
    <phoneticPr fontId="6"/>
  </si>
  <si>
    <t>トウイン コウトウガッコウ</t>
    <phoneticPr fontId="6"/>
  </si>
  <si>
    <t>オオイタケンリツ ナカツミナミ コウトウガッコウ</t>
    <phoneticPr fontId="6"/>
  </si>
  <si>
    <t>オオイタケンリツ ナカツヒガシ コウトウガッコウ</t>
    <phoneticPr fontId="6"/>
  </si>
  <si>
    <t>センジョウガクエン ヒガシキュウシュウリュウコク コウトウガッコウ</t>
    <phoneticPr fontId="6"/>
  </si>
  <si>
    <t>オオイタケンリツ ウサ コウトウガッコウ</t>
    <phoneticPr fontId="6"/>
  </si>
  <si>
    <t>オオイタケンリツ タカダ コウトウガッコウ</t>
    <phoneticPr fontId="6"/>
  </si>
  <si>
    <t>オオイタケンリツ クスミヤマ コウトウガッコウ</t>
    <phoneticPr fontId="6"/>
  </si>
  <si>
    <t>オオイタケンリツ ミエソウゴウ コウトウガッコウ</t>
    <phoneticPr fontId="6"/>
  </si>
  <si>
    <t>オオイタダイガク ブンカカイ スイソウガクブ</t>
    <phoneticPr fontId="6"/>
  </si>
  <si>
    <t>ベップダイガク スイソウガクダン</t>
    <phoneticPr fontId="6"/>
  </si>
  <si>
    <t>オオイタケンチョウ ショクイン スイソウガクダン</t>
    <phoneticPr fontId="6"/>
  </si>
  <si>
    <t>ウスキ ウインドアンサンブル</t>
    <phoneticPr fontId="6"/>
  </si>
  <si>
    <t>サイキシミン スイソウガクダン</t>
    <phoneticPr fontId="6"/>
  </si>
  <si>
    <t>ツルサキ スイソウガクダン</t>
    <phoneticPr fontId="6"/>
  </si>
  <si>
    <t>ナカツシミン スイソウガクダン</t>
    <phoneticPr fontId="6"/>
  </si>
  <si>
    <t>フリガナ</t>
    <phoneticPr fontId="2" type="Hiragana"/>
  </si>
  <si>
    <t>グラマシー・ミュージック</t>
    <phoneticPr fontId="2"/>
  </si>
  <si>
    <t>エディション・デハデ</t>
    <phoneticPr fontId="2"/>
  </si>
  <si>
    <t>ロケットミュージック</t>
    <phoneticPr fontId="2"/>
  </si>
  <si>
    <t>玖珠町立くす星翔中学校</t>
    <rPh sb="6" eb="7">
      <t>ホシ</t>
    </rPh>
    <rPh sb="7" eb="8">
      <t>カケル</t>
    </rPh>
    <rPh sb="8" eb="11">
      <t>チュウガッコウ</t>
    </rPh>
    <phoneticPr fontId="2"/>
  </si>
  <si>
    <t>870-0045</t>
  </si>
  <si>
    <t>大分市城崎町3-2-36プランタン城崎603</t>
    <rPh sb="5" eb="6">
      <t>マチ</t>
    </rPh>
    <phoneticPr fontId="2"/>
  </si>
  <si>
    <t>870-0130</t>
  </si>
  <si>
    <t>870-0846</t>
  </si>
  <si>
    <t>0979-22-0448</t>
  </si>
  <si>
    <t>0973-72-7007</t>
  </si>
  <si>
    <t>0973-73-2664</t>
  </si>
  <si>
    <t>090-2086-7971</t>
    <phoneticPr fontId="6"/>
  </si>
  <si>
    <t>ヒタシリツ オオヤマ チュウガッコウ</t>
    <phoneticPr fontId="6"/>
  </si>
  <si>
    <t>ヒタシリツ ミクマ チュウガッコウ</t>
    <phoneticPr fontId="6"/>
  </si>
  <si>
    <t>ナカツシリツ ヒガシナカツ チュウガッコウ</t>
    <phoneticPr fontId="6"/>
  </si>
  <si>
    <t>ナカツシリツ ナカツ チュウガッコウ</t>
    <phoneticPr fontId="6"/>
  </si>
  <si>
    <t>ナカツシリツ ホウヨウ チュウガッコウ</t>
    <phoneticPr fontId="6"/>
  </si>
  <si>
    <t>ナカツシリツ ミドリガオカ チュウガッコウ</t>
    <phoneticPr fontId="6"/>
  </si>
  <si>
    <t>ナカツシリツ サンコウ チュウガッコウ</t>
    <phoneticPr fontId="6"/>
  </si>
  <si>
    <t>ウサシリツ アジム チュウガッコウ</t>
    <phoneticPr fontId="6"/>
  </si>
  <si>
    <t>ウサシリツ セイブ チュウガッコウ</t>
    <phoneticPr fontId="6"/>
  </si>
  <si>
    <t>ウサシリツ ナガス チュウガッコウ</t>
    <phoneticPr fontId="6"/>
  </si>
  <si>
    <t>ユフシリツ ハサマ チュウガッコウ</t>
    <phoneticPr fontId="6"/>
  </si>
  <si>
    <t>平松学園 大分東明高等学校</t>
    <rPh sb="0" eb="4">
      <t>ヒラマツガクエン</t>
    </rPh>
    <phoneticPr fontId="2"/>
  </si>
  <si>
    <t>別府大学吹奏楽団</t>
    <rPh sb="0" eb="2">
      <t>ベップ</t>
    </rPh>
    <rPh sb="2" eb="4">
      <t>ダイガク</t>
    </rPh>
    <rPh sb="4" eb="6">
      <t>スイソウ</t>
    </rPh>
    <rPh sb="6" eb="8">
      <t>ガクダン</t>
    </rPh>
    <phoneticPr fontId="2"/>
  </si>
  <si>
    <t>日本製鉄大分吹奏楽団</t>
    <rPh sb="0" eb="2">
      <t>ニホン</t>
    </rPh>
    <rPh sb="2" eb="4">
      <t>セイテツ</t>
    </rPh>
    <rPh sb="4" eb="6">
      <t>オオイタ</t>
    </rPh>
    <rPh sb="6" eb="8">
      <t>スイソウ</t>
    </rPh>
    <rPh sb="8" eb="10">
      <t>ガクダン</t>
    </rPh>
    <phoneticPr fontId="2"/>
  </si>
  <si>
    <t>響ウインドアンサンブル</t>
    <rPh sb="0" eb="1">
      <t>ヒビ</t>
    </rPh>
    <phoneticPr fontId="2"/>
  </si>
  <si>
    <t>097-552-6696</t>
  </si>
  <si>
    <t>870-8560</t>
  </si>
  <si>
    <t>870-1109</t>
  </si>
  <si>
    <t>097７-21-0118</t>
  </si>
  <si>
    <t>0977-27-3311</t>
  </si>
  <si>
    <t>0973-22-7420</t>
  </si>
  <si>
    <t>870-1124</t>
  </si>
  <si>
    <t>大分市西ノ洲１番地 日本製鉄(株)九州製鉄所大分地区 スラグ室付</t>
    <rPh sb="0" eb="3">
      <t>オオイタシ</t>
    </rPh>
    <rPh sb="3" eb="4">
      <t>ニシ</t>
    </rPh>
    <rPh sb="5" eb="6">
      <t>ス</t>
    </rPh>
    <rPh sb="7" eb="9">
      <t>バンチ</t>
    </rPh>
    <rPh sb="10" eb="12">
      <t>ニホン</t>
    </rPh>
    <rPh sb="12" eb="14">
      <t>セイテツ</t>
    </rPh>
    <rPh sb="15" eb="16">
      <t>カブ</t>
    </rPh>
    <rPh sb="17" eb="19">
      <t>キュウシュウ</t>
    </rPh>
    <rPh sb="19" eb="21">
      <t>セイテツ</t>
    </rPh>
    <rPh sb="21" eb="22">
      <t>ショ</t>
    </rPh>
    <rPh sb="22" eb="24">
      <t>オオイタ</t>
    </rPh>
    <rPh sb="24" eb="26">
      <t>チク</t>
    </rPh>
    <rPh sb="30" eb="31">
      <t>シツ</t>
    </rPh>
    <rPh sb="31" eb="32">
      <t>ツキ</t>
    </rPh>
    <phoneticPr fontId="2"/>
  </si>
  <si>
    <t>097-553-3253</t>
  </si>
  <si>
    <t>メイホウ チュウガッコウ・コウトウガッコウ</t>
    <phoneticPr fontId="6"/>
  </si>
  <si>
    <t>オオイタケンリツ ナカツキタ コウトウガッコウ</t>
    <phoneticPr fontId="6"/>
  </si>
  <si>
    <t>オオイタケンリツ ヒタ コウトウガッコウ</t>
    <phoneticPr fontId="6"/>
  </si>
  <si>
    <t>ニッポンセイテツ オオイタ スイソウガクダン</t>
    <phoneticPr fontId="6"/>
  </si>
  <si>
    <t>アンサンブル オオイタ</t>
    <phoneticPr fontId="6"/>
  </si>
  <si>
    <t>エービーシー スイソウガクダン</t>
    <phoneticPr fontId="6"/>
  </si>
  <si>
    <t>ヤンモサウンズ イン ブラス</t>
    <phoneticPr fontId="6"/>
  </si>
  <si>
    <t>ホルンパーティー オオイタ</t>
    <phoneticPr fontId="6"/>
  </si>
  <si>
    <t>アンバ イン ブルーバーズ</t>
    <phoneticPr fontId="6"/>
  </si>
  <si>
    <t>ヒビキ ウインドアンサンブル</t>
    <phoneticPr fontId="6"/>
  </si>
  <si>
    <t>大分市横尾東町1-23-1</t>
    <rPh sb="3" eb="5">
      <t>ヨコオ</t>
    </rPh>
    <rPh sb="5" eb="7">
      <t>ヒガシマチ</t>
    </rPh>
    <phoneticPr fontId="2"/>
  </si>
  <si>
    <t>大分市皆春1200</t>
    <phoneticPr fontId="6"/>
  </si>
  <si>
    <t>大分市寺崎町1-10-1</t>
    <phoneticPr fontId="6"/>
  </si>
  <si>
    <t>大分市明野南3-7-1</t>
    <phoneticPr fontId="6"/>
  </si>
  <si>
    <t>大分市上野町4-5</t>
    <phoneticPr fontId="6"/>
  </si>
  <si>
    <t>大分市高崎2-20-1</t>
    <phoneticPr fontId="6"/>
  </si>
  <si>
    <t>大分市二又町1-4-53</t>
    <rPh sb="3" eb="5">
      <t>フタマタ</t>
    </rPh>
    <rPh sb="5" eb="6">
      <t>チョウ</t>
    </rPh>
    <phoneticPr fontId="2"/>
  </si>
  <si>
    <t>大分市荏隈754-19</t>
    <phoneticPr fontId="6"/>
  </si>
  <si>
    <t>大分市牧上町14-19</t>
    <phoneticPr fontId="6"/>
  </si>
  <si>
    <t>大分市羽田349</t>
    <phoneticPr fontId="6"/>
  </si>
  <si>
    <t>大分市大字市589-2</t>
    <phoneticPr fontId="6"/>
  </si>
  <si>
    <t>大分市田尻123-1</t>
    <rPh sb="3" eb="5">
      <t>タジリ</t>
    </rPh>
    <phoneticPr fontId="2"/>
  </si>
  <si>
    <t>大分市花園3-3-1</t>
    <rPh sb="3" eb="5">
      <t>ハナゾノ</t>
    </rPh>
    <phoneticPr fontId="2"/>
  </si>
  <si>
    <t>別府市亀川231</t>
    <phoneticPr fontId="6"/>
  </si>
  <si>
    <t>別府市鶴見3682-3</t>
    <phoneticPr fontId="6"/>
  </si>
  <si>
    <t>別府市鶴見950-5</t>
    <phoneticPr fontId="6"/>
  </si>
  <si>
    <t>中津市是則845</t>
    <phoneticPr fontId="6"/>
  </si>
  <si>
    <t>中津市牛神459-2</t>
    <phoneticPr fontId="6"/>
  </si>
  <si>
    <t>中津市中央町1-4-50</t>
    <phoneticPr fontId="6"/>
  </si>
  <si>
    <t>中津市永添2454-1</t>
    <phoneticPr fontId="6"/>
  </si>
  <si>
    <t>中津市三光成恒592-1</t>
    <phoneticPr fontId="6"/>
  </si>
  <si>
    <t>宇佐市四日市3315</t>
    <phoneticPr fontId="6"/>
  </si>
  <si>
    <t>宇佐市長洲1527</t>
    <phoneticPr fontId="6"/>
  </si>
  <si>
    <t>津久見市文京町1-6</t>
    <phoneticPr fontId="6"/>
  </si>
  <si>
    <t>佐伯市長谷9914-1</t>
    <phoneticPr fontId="6"/>
  </si>
  <si>
    <t>佐伯市長島町1-1-1</t>
    <phoneticPr fontId="6"/>
  </si>
  <si>
    <t>佐伯市城南町17-1</t>
    <phoneticPr fontId="6"/>
  </si>
  <si>
    <t>臼杵市臼杵71-18</t>
    <phoneticPr fontId="6"/>
  </si>
  <si>
    <t>杵築市南杵築2063</t>
    <rPh sb="0" eb="3">
      <t>キツキシ</t>
    </rPh>
    <rPh sb="3" eb="4">
      <t>ミナミ</t>
    </rPh>
    <rPh sb="4" eb="6">
      <t>キツキ</t>
    </rPh>
    <phoneticPr fontId="2"/>
  </si>
  <si>
    <t>国東市安岐町中園408</t>
    <phoneticPr fontId="6"/>
  </si>
  <si>
    <t>由布市庄内町柿原49番地</t>
    <rPh sb="10" eb="12">
      <t>バンチ</t>
    </rPh>
    <phoneticPr fontId="2"/>
  </si>
  <si>
    <t>由布市挾間町向原440番地</t>
    <phoneticPr fontId="6"/>
  </si>
  <si>
    <t>速見郡日出町2627番地</t>
    <phoneticPr fontId="6"/>
  </si>
  <si>
    <t>速見郡日出町大神3120番地</t>
    <rPh sb="0" eb="3">
      <t>ハヤミグン</t>
    </rPh>
    <rPh sb="3" eb="6">
      <t>ヒジマチ</t>
    </rPh>
    <rPh sb="6" eb="8">
      <t>オオガ</t>
    </rPh>
    <phoneticPr fontId="2"/>
  </si>
  <si>
    <t>玖珠郡玖珠町帆足505番地</t>
    <rPh sb="6" eb="8">
      <t>ホアシ</t>
    </rPh>
    <phoneticPr fontId="2"/>
  </si>
  <si>
    <t>大分市明野高尾1-6-1</t>
    <phoneticPr fontId="6"/>
  </si>
  <si>
    <t>大分市上野丘2-10-1</t>
    <phoneticPr fontId="6"/>
  </si>
  <si>
    <t>大分市今津留1-19-1</t>
    <phoneticPr fontId="6"/>
  </si>
  <si>
    <t>大分市南鶴崎3-5-1</t>
    <phoneticPr fontId="6"/>
  </si>
  <si>
    <t>大分市屋山2009番地</t>
    <phoneticPr fontId="6"/>
  </si>
  <si>
    <t>大分市新春日町2-1-1</t>
    <phoneticPr fontId="6"/>
  </si>
  <si>
    <t>大分市判田台南1-1-1</t>
    <rPh sb="5" eb="6">
      <t>ダイ</t>
    </rPh>
    <rPh sb="6" eb="7">
      <t>ミナミ</t>
    </rPh>
    <phoneticPr fontId="2"/>
  </si>
  <si>
    <t>大分市玉沢1250</t>
    <phoneticPr fontId="6"/>
  </si>
  <si>
    <t>大分市西浜4-2</t>
    <phoneticPr fontId="6"/>
  </si>
  <si>
    <t>別府市野口原3088-91</t>
    <phoneticPr fontId="6"/>
  </si>
  <si>
    <t>別府市東荘園4433-2</t>
    <rPh sb="0" eb="3">
      <t>ベップシ</t>
    </rPh>
    <rPh sb="3" eb="6">
      <t>ヒガシソウエン</t>
    </rPh>
    <phoneticPr fontId="2"/>
  </si>
  <si>
    <t>中津市中央町1-6-83</t>
    <phoneticPr fontId="6"/>
  </si>
  <si>
    <t>中津市高畑2093</t>
    <phoneticPr fontId="6"/>
  </si>
  <si>
    <t>豊後高田市玉津1834-1</t>
    <phoneticPr fontId="6"/>
  </si>
  <si>
    <t>日田市吹上町30</t>
    <phoneticPr fontId="6"/>
  </si>
  <si>
    <t>竹田市竹田2642</t>
    <phoneticPr fontId="6"/>
  </si>
  <si>
    <t>佐伯市城下東町7-1</t>
    <phoneticPr fontId="6"/>
  </si>
  <si>
    <t>杵築市本庄2379</t>
    <phoneticPr fontId="6"/>
  </si>
  <si>
    <t>玖珠郡玖珠町帆足160</t>
    <phoneticPr fontId="6"/>
  </si>
  <si>
    <t>別府市北石垣82　</t>
    <rPh sb="0" eb="2">
      <t>ベップ</t>
    </rPh>
    <rPh sb="2" eb="3">
      <t>オオイタシ</t>
    </rPh>
    <rPh sb="3" eb="4">
      <t>キタ</t>
    </rPh>
    <rPh sb="4" eb="6">
      <t>イシガキ</t>
    </rPh>
    <phoneticPr fontId="2"/>
  </si>
  <si>
    <t>指揮</t>
    <rPh sb="0" eb="2">
      <t>シキ</t>
    </rPh>
    <phoneticPr fontId="2"/>
  </si>
  <si>
    <t>Ⅴ</t>
    <phoneticPr fontId="6"/>
  </si>
  <si>
    <t>Ⅳ</t>
    <phoneticPr fontId="6"/>
  </si>
  <si>
    <t>Ⅲ</t>
    <phoneticPr fontId="6"/>
  </si>
  <si>
    <t>Ⅱ</t>
    <phoneticPr fontId="6"/>
  </si>
  <si>
    <t>Ⅰ</t>
    <phoneticPr fontId="6"/>
  </si>
  <si>
    <t>器楽部</t>
    <phoneticPr fontId="6"/>
  </si>
  <si>
    <t>吹奏楽部</t>
    <phoneticPr fontId="6"/>
  </si>
  <si>
    <t>**.</t>
    <phoneticPr fontId="2"/>
  </si>
  <si>
    <t>小学生</t>
    <rPh sb="0" eb="1">
      <t>ショウ</t>
    </rPh>
    <rPh sb="1" eb="2">
      <t>ガク</t>
    </rPh>
    <rPh sb="2" eb="3">
      <t>セイ</t>
    </rPh>
    <phoneticPr fontId="3"/>
  </si>
  <si>
    <r>
      <t>★オーケストラ作品等を吹奏楽用への</t>
    </r>
    <r>
      <rPr>
        <b/>
        <sz val="10"/>
        <color rgb="FF0000FF"/>
        <rFont val="AR丸ゴシック体M"/>
        <family val="3"/>
        <charset val="128"/>
      </rPr>
      <t>編曲作品の手続き</t>
    </r>
    <r>
      <rPr>
        <b/>
        <sz val="10"/>
        <rFont val="AR丸ゴシック体M"/>
        <family val="3"/>
        <charset val="128"/>
      </rPr>
      <t>項目です。（１～４）
　　自ら編曲手続きが済んでいる場合→１
　　編曲手続きを終了していない場合→２（演奏不可）
　　編曲作品で販売譜（レンタル譜）の場合→３
　　作曲者の著作権が切れている場合→４
★</t>
    </r>
    <r>
      <rPr>
        <b/>
        <sz val="10"/>
        <color rgb="FF0000FF"/>
        <rFont val="AR丸ゴシック体M"/>
        <family val="3"/>
        <charset val="128"/>
      </rPr>
      <t>編曲者がない場合　販売譜（レンタル譜）</t>
    </r>
    <r>
      <rPr>
        <b/>
        <sz val="10"/>
        <rFont val="AR丸ゴシック体M"/>
        <family val="3"/>
        <charset val="128"/>
      </rPr>
      <t>も含む
　　吹奏楽のために書かれた作品</t>
    </r>
    <r>
      <rPr>
        <b/>
        <sz val="10"/>
        <color rgb="FFFF0000"/>
        <rFont val="AR丸ゴシック体M"/>
        <family val="3"/>
        <charset val="128"/>
      </rPr>
      <t>　(例)吹奏楽のための…</t>
    </r>
    <r>
      <rPr>
        <b/>
        <sz val="10"/>
        <rFont val="AR丸ゴシック体M"/>
        <family val="3"/>
        <charset val="128"/>
      </rPr>
      <t xml:space="preserve">
　　吹奏楽オリジナル作品の場合→</t>
    </r>
    <r>
      <rPr>
        <b/>
        <sz val="14"/>
        <color rgb="FF0000FF"/>
        <rFont val="AR丸ゴシック体M"/>
        <family val="3"/>
        <charset val="128"/>
      </rPr>
      <t>５</t>
    </r>
    <rPh sb="151" eb="154">
      <t>スイソウガク</t>
    </rPh>
    <rPh sb="158" eb="159">
      <t>カ</t>
    </rPh>
    <rPh sb="162" eb="164">
      <t>サクヒン</t>
    </rPh>
    <rPh sb="166" eb="167">
      <t>レイ</t>
    </rPh>
    <rPh sb="168" eb="171">
      <t>スイソウガク</t>
    </rPh>
    <phoneticPr fontId="2"/>
  </si>
  <si>
    <t>トイズ・パレード</t>
  </si>
  <si>
    <t>龍潭譚</t>
  </si>
  <si>
    <t>僕らのインベンション</t>
  </si>
  <si>
    <t>吹奏楽のための「エール・マーチ」</t>
  </si>
  <si>
    <t>吹奏楽のための「幻想曲」－アルノルト・シェーンベルク讃</t>
  </si>
  <si>
    <t>注)　間違いが多いので注意ください！</t>
    <rPh sb="0" eb="1">
      <t>チュウ</t>
    </rPh>
    <phoneticPr fontId="2"/>
  </si>
  <si>
    <t>　【入力要領】
　　(例)「吹連　太郎」の形で入力してください。
　　　　必ず、苗字と名前の間を全角スペースで１文字開けて下さい。</t>
    <rPh sb="11" eb="12">
      <t>レイ</t>
    </rPh>
    <rPh sb="14" eb="16">
      <t>スイレン</t>
    </rPh>
    <rPh sb="17" eb="19">
      <t>タロウ</t>
    </rPh>
    <rPh sb="21" eb="22">
      <t>カタチ</t>
    </rPh>
    <rPh sb="23" eb="25">
      <t>ニュウリョク</t>
    </rPh>
    <rPh sb="37" eb="38">
      <t>カナラ</t>
    </rPh>
    <rPh sb="40" eb="42">
      <t>ミョウジ</t>
    </rPh>
    <rPh sb="43" eb="45">
      <t>ナマエ</t>
    </rPh>
    <rPh sb="46" eb="47">
      <t>アイダ</t>
    </rPh>
    <rPh sb="48" eb="50">
      <t>ゼンカク</t>
    </rPh>
    <rPh sb="56" eb="58">
      <t>モジ</t>
    </rPh>
    <rPh sb="58" eb="59">
      <t>ア</t>
    </rPh>
    <rPh sb="61" eb="62">
      <t>クダ</t>
    </rPh>
    <phoneticPr fontId="3"/>
  </si>
  <si>
    <t>マーチングバンド全国大会九州予選大分県代表団体選考会参加申込書 作成用 入力画面</t>
    <phoneticPr fontId="2"/>
  </si>
  <si>
    <t>共通</t>
    <rPh sb="0" eb="2">
      <t>キョウツウ</t>
    </rPh>
    <phoneticPr fontId="2"/>
  </si>
  <si>
    <t>吹連</t>
  </si>
  <si>
    <t>吹連</t>
    <rPh sb="0" eb="2">
      <t>スイレン</t>
    </rPh>
    <phoneticPr fontId="2"/>
  </si>
  <si>
    <t>※右表に氏名記入</t>
    <rPh sb="1" eb="2">
      <t>ミギ</t>
    </rPh>
    <rPh sb="2" eb="3">
      <t>ヒョウ</t>
    </rPh>
    <rPh sb="4" eb="6">
      <t>シメイ</t>
    </rPh>
    <rPh sb="6" eb="8">
      <t>キニュウ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</si>
  <si>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</si>
  <si>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</si>
  <si>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参加料</t>
    <rPh sb="0" eb="3">
      <t>サンカリョウ</t>
    </rPh>
    <phoneticPr fontId="2"/>
  </si>
  <si>
    <t>ＤＭ名</t>
    <rPh sb="2" eb="3">
      <t>メイ</t>
    </rPh>
    <phoneticPr fontId="3"/>
  </si>
  <si>
    <t>秒</t>
    <rPh sb="0" eb="1">
      <t>ビョウ</t>
    </rPh>
    <phoneticPr fontId="3"/>
  </si>
  <si>
    <t>Ｍ協</t>
  </si>
  <si>
    <t>Ｍ協</t>
    <rPh sb="1" eb="2">
      <t>キョウ</t>
    </rPh>
    <phoneticPr fontId="2"/>
  </si>
  <si>
    <t>テーマ名</t>
    <rPh sb="3" eb="4">
      <t>メイ</t>
    </rPh>
    <phoneticPr fontId="3"/>
  </si>
  <si>
    <t>指導・構成</t>
    <rPh sb="0" eb="2">
      <t>シドウ</t>
    </rPh>
    <rPh sb="3" eb="5">
      <t>コウセイ</t>
    </rPh>
    <phoneticPr fontId="3"/>
  </si>
  <si>
    <t>作曲者名</t>
    <phoneticPr fontId="2"/>
  </si>
  <si>
    <t>出版社</t>
    <phoneticPr fontId="2"/>
  </si>
  <si>
    <t>曲名１</t>
    <rPh sb="0" eb="2">
      <t>キョクメイ</t>
    </rPh>
    <phoneticPr fontId="3"/>
  </si>
  <si>
    <t>曲名２</t>
    <rPh sb="0" eb="2">
      <t>キョクメイ</t>
    </rPh>
    <phoneticPr fontId="3"/>
  </si>
  <si>
    <t>曲名３</t>
    <rPh sb="0" eb="2">
      <t>キョクメイ</t>
    </rPh>
    <phoneticPr fontId="3"/>
  </si>
  <si>
    <t>曲名４</t>
    <rPh sb="0" eb="2">
      <t>キョクメイ</t>
    </rPh>
    <phoneticPr fontId="3"/>
  </si>
  <si>
    <t>曲名５</t>
    <rPh sb="0" eb="2">
      <t>キョクメイ</t>
    </rPh>
    <phoneticPr fontId="3"/>
  </si>
  <si>
    <t>曲名６</t>
    <rPh sb="0" eb="2">
      <t>キョクメイ</t>
    </rPh>
    <phoneticPr fontId="3"/>
  </si>
  <si>
    <t>名</t>
    <rPh sb="0" eb="1">
      <t>メイ</t>
    </rPh>
    <phoneticPr fontId="2"/>
  </si>
  <si>
    <t>以上が吹奏楽連盟の申込み内容です。</t>
    <rPh sb="0" eb="2">
      <t>イジョウ</t>
    </rPh>
    <rPh sb="3" eb="8">
      <t>スイソウガクレンメイ</t>
    </rPh>
    <rPh sb="9" eb="11">
      <t>モウシコミ</t>
    </rPh>
    <rPh sb="12" eb="14">
      <t>ナイヨウ</t>
    </rPh>
    <phoneticPr fontId="2"/>
  </si>
  <si>
    <t>演奏人員(DM含)</t>
    <phoneticPr fontId="2"/>
  </si>
  <si>
    <t>　【入力要領】
　　※リストより団体名を選択してください。
　　※フリガナは自動で表示されます。</t>
    <rPh sb="16" eb="18">
      <t>ダンタイ</t>
    </rPh>
    <rPh sb="18" eb="19">
      <t>メイ</t>
    </rPh>
    <rPh sb="20" eb="22">
      <t>センタク</t>
    </rPh>
    <rPh sb="38" eb="40">
      <t>ジドウ</t>
    </rPh>
    <rPh sb="41" eb="43">
      <t>ヒョウジ</t>
    </rPh>
    <phoneticPr fontId="3"/>
  </si>
  <si>
    <t>コンテスト登録者名簿
（共通）</t>
    <rPh sb="5" eb="7">
      <t>トウロク</t>
    </rPh>
    <rPh sb="12" eb="14">
      <t>キョウツウ</t>
    </rPh>
    <phoneticPr fontId="2"/>
  </si>
  <si>
    <t>大分県マーチングコンテスト</t>
    <rPh sb="0" eb="3">
      <t>オオイタケン</t>
    </rPh>
    <phoneticPr fontId="6"/>
  </si>
  <si>
    <t>高等学校以上</t>
    <rPh sb="0" eb="6">
      <t>コウトウガッコウイジョウ</t>
    </rPh>
    <phoneticPr fontId="6"/>
  </si>
  <si>
    <t>マーチングバンド全国大会九州予選</t>
    <rPh sb="8" eb="12">
      <t>ゼンコクタイカイ</t>
    </rPh>
    <rPh sb="12" eb="16">
      <t>キュウシュウヨセン</t>
    </rPh>
    <phoneticPr fontId="2"/>
  </si>
  <si>
    <t>マーチング イン 九州</t>
    <rPh sb="9" eb="11">
      <t>キュウシュウ</t>
    </rPh>
    <phoneticPr fontId="2"/>
  </si>
  <si>
    <t>の部</t>
    <rPh sb="1" eb="2">
      <t>ブ</t>
    </rPh>
    <phoneticPr fontId="2"/>
  </si>
  <si>
    <t>１－②申し込み団体の連絡先などについて</t>
    <rPh sb="3" eb="4">
      <t>モウ</t>
    </rPh>
    <rPh sb="5" eb="6">
      <t>コ</t>
    </rPh>
    <rPh sb="7" eb="9">
      <t>ダンタイ</t>
    </rPh>
    <rPh sb="10" eb="12">
      <t>レンラク</t>
    </rPh>
    <rPh sb="12" eb="13">
      <t>サキ</t>
    </rPh>
    <phoneticPr fontId="3"/>
  </si>
  <si>
    <t>２－①大会名を選択ください。</t>
    <rPh sb="3" eb="6">
      <t>タイカイメイ</t>
    </rPh>
    <rPh sb="7" eb="9">
      <t>センタク</t>
    </rPh>
    <phoneticPr fontId="3"/>
  </si>
  <si>
    <t>２－②大分県マーチングコンテストの場合、部門名を選択ください</t>
    <rPh sb="3" eb="6">
      <t>オオイタケン</t>
    </rPh>
    <rPh sb="17" eb="19">
      <t>バアイ</t>
    </rPh>
    <rPh sb="20" eb="23">
      <t>ブモンメイ</t>
    </rPh>
    <rPh sb="24" eb="26">
      <t>センタク</t>
    </rPh>
    <phoneticPr fontId="2"/>
  </si>
  <si>
    <t>３－②部門を選択してください。</t>
    <rPh sb="3" eb="5">
      <t>ブモン</t>
    </rPh>
    <rPh sb="6" eb="8">
      <t>センタク</t>
    </rPh>
    <phoneticPr fontId="2"/>
  </si>
  <si>
    <t>幼保</t>
    <rPh sb="0" eb="2">
      <t>ヨウホ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</si>
  <si>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</si>
  <si>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</si>
  <si>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高等学校</t>
    <phoneticPr fontId="6"/>
  </si>
  <si>
    <t>一般</t>
    <rPh sb="0" eb="2">
      <t>イッパン</t>
    </rPh>
    <phoneticPr fontId="6"/>
  </si>
  <si>
    <t>３ー③指揮者名及びフリガナを入力してください。</t>
    <rPh sb="3" eb="6">
      <t>シキシャ</t>
    </rPh>
    <rPh sb="6" eb="7">
      <t>メイ</t>
    </rPh>
    <rPh sb="7" eb="8">
      <t>オヨ</t>
    </rPh>
    <rPh sb="14" eb="16">
      <t>ニュウリョク</t>
    </rPh>
    <phoneticPr fontId="3"/>
  </si>
  <si>
    <t>３－④ドラムメジャー名及びフリガナを入力してください。</t>
    <rPh sb="10" eb="11">
      <t>メイ</t>
    </rPh>
    <rPh sb="11" eb="12">
      <t>オヨ</t>
    </rPh>
    <rPh sb="18" eb="20">
      <t>ニュウリョク</t>
    </rPh>
    <phoneticPr fontId="3"/>
  </si>
  <si>
    <t>Ｍ協</t>
    <phoneticPr fontId="2"/>
  </si>
  <si>
    <t>３－⑤作品テーマ名を入力してください。</t>
    <rPh sb="3" eb="5">
      <t>サクヒン</t>
    </rPh>
    <rPh sb="8" eb="9">
      <t>メイ</t>
    </rPh>
    <phoneticPr fontId="2"/>
  </si>
  <si>
    <t>３－⑥指導者・構成者を入力してください。（漢字フルネーム）</t>
    <rPh sb="3" eb="6">
      <t>シドウシャ</t>
    </rPh>
    <rPh sb="7" eb="10">
      <t>コウセイシャ</t>
    </rPh>
    <rPh sb="11" eb="13">
      <t>ニュウリョク</t>
    </rPh>
    <rPh sb="21" eb="23">
      <t>カンジ</t>
    </rPh>
    <phoneticPr fontId="2"/>
  </si>
  <si>
    <t>３－⑦登録者数を入力してください。</t>
    <rPh sb="3" eb="6">
      <t>トウロクシャ</t>
    </rPh>
    <rPh sb="6" eb="7">
      <t>スウ</t>
    </rPh>
    <rPh sb="8" eb="10">
      <t>ニュウリョク</t>
    </rPh>
    <phoneticPr fontId="3"/>
  </si>
  <si>
    <t>３－⑧演奏曲の情報について入力してください。</t>
    <rPh sb="3" eb="5">
      <t>エンソウ</t>
    </rPh>
    <rPh sb="5" eb="6">
      <t>キョク</t>
    </rPh>
    <rPh sb="7" eb="9">
      <t>ジョウホウ</t>
    </rPh>
    <rPh sb="13" eb="15">
      <t>ニュウリョク</t>
    </rPh>
    <phoneticPr fontId="3"/>
  </si>
  <si>
    <t>３－①出場する上位大会の種別を選択してください。</t>
    <rPh sb="3" eb="5">
      <t>シュツジョウ</t>
    </rPh>
    <rPh sb="7" eb="11">
      <t>ジョウイタイカイ</t>
    </rPh>
    <rPh sb="12" eb="14">
      <t>シュベツ</t>
    </rPh>
    <rPh sb="15" eb="17">
      <t>センタク</t>
    </rPh>
    <phoneticPr fontId="2"/>
  </si>
  <si>
    <t>ここからがマーチングバンド協会の申込み内容です。</t>
    <rPh sb="13" eb="15">
      <t>キョウカイ</t>
    </rPh>
    <phoneticPr fontId="2"/>
  </si>
  <si>
    <t>３－⑨著作権のある作品の編曲手続きについて入力してください→</t>
    <rPh sb="3" eb="6">
      <t>チョサクケン</t>
    </rPh>
    <rPh sb="9" eb="11">
      <t>サクヒン</t>
    </rPh>
    <rPh sb="12" eb="14">
      <t>ヘンキョク</t>
    </rPh>
    <rPh sb="14" eb="16">
      <t>テツヅ</t>
    </rPh>
    <rPh sb="21" eb="23">
      <t>ニュウリョク</t>
    </rPh>
    <phoneticPr fontId="3"/>
  </si>
  <si>
    <t>３－⑩録音・写真撮影・ビデオ収録・販売に関する承諾について→</t>
    <rPh sb="3" eb="5">
      <t>ロクオン</t>
    </rPh>
    <rPh sb="6" eb="8">
      <t>シャシン</t>
    </rPh>
    <rPh sb="8" eb="10">
      <t>サツエイ</t>
    </rPh>
    <rPh sb="14" eb="16">
      <t>シュウロク</t>
    </rPh>
    <rPh sb="17" eb="19">
      <t>ハンバイ</t>
    </rPh>
    <rPh sb="20" eb="21">
      <t>カン</t>
    </rPh>
    <rPh sb="23" eb="25">
      <t>ショウダク</t>
    </rPh>
    <phoneticPr fontId="3"/>
  </si>
  <si>
    <t>３－⑪プログラムへの名簿掲載に関する承諾について→</t>
    <rPh sb="10" eb="12">
      <t>メイボ</t>
    </rPh>
    <rPh sb="12" eb="14">
      <t>ケイサイ</t>
    </rPh>
    <rPh sb="15" eb="16">
      <t>カン</t>
    </rPh>
    <rPh sb="18" eb="20">
      <t>ショウダク</t>
    </rPh>
    <phoneticPr fontId="3"/>
  </si>
  <si>
    <t>４－①申込日について</t>
    <rPh sb="3" eb="5">
      <t>モウシコミ</t>
    </rPh>
    <rPh sb="5" eb="6">
      <t>ヒ</t>
    </rPh>
    <phoneticPr fontId="3"/>
  </si>
  <si>
    <t>１－①～３－⑪の手順に従って入力してください。</t>
    <rPh sb="8" eb="10">
      <t>テジュン</t>
    </rPh>
    <rPh sb="11" eb="12">
      <t>シタガ</t>
    </rPh>
    <rPh sb="14" eb="16">
      <t>ニュウリョク</t>
    </rPh>
    <phoneticPr fontId="3"/>
  </si>
  <si>
    <t>テーマ</t>
    <phoneticPr fontId="2"/>
  </si>
  <si>
    <t>ドラム
メジャー</t>
    <phoneticPr fontId="2"/>
  </si>
  <si>
    <t>１－①団体名をリストより選択してください</t>
    <rPh sb="3" eb="6">
      <t>ダンタイメイ</t>
    </rPh>
    <rPh sb="12" eb="14">
      <t>センタク</t>
    </rPh>
    <phoneticPr fontId="3"/>
  </si>
  <si>
    <t>プログラム</t>
    <phoneticPr fontId="2"/>
  </si>
  <si>
    <t>マーチングバンド全国大会九州予選大分県代表団体選考会　アナウンス原稿</t>
    <rPh sb="8" eb="10">
      <t>ゼンコク</t>
    </rPh>
    <rPh sb="10" eb="12">
      <t>タイカイ</t>
    </rPh>
    <rPh sb="12" eb="14">
      <t>キュウシュウ</t>
    </rPh>
    <rPh sb="14" eb="16">
      <t>ヨセン</t>
    </rPh>
    <rPh sb="16" eb="18">
      <t>オオイタ</t>
    </rPh>
    <rPh sb="18" eb="19">
      <t>ケン</t>
    </rPh>
    <rPh sb="19" eb="21">
      <t>ダイヒョウ</t>
    </rPh>
    <rPh sb="21" eb="23">
      <t>ダンタイ</t>
    </rPh>
    <rPh sb="23" eb="26">
      <t>センコウカイ</t>
    </rPh>
    <rPh sb="32" eb="34">
      <t>ゲンコウ</t>
    </rPh>
    <phoneticPr fontId="2"/>
  </si>
  <si>
    <t>【マーコン・小フェス　プログラム原稿】</t>
    <rPh sb="6" eb="7">
      <t>ショウ</t>
    </rPh>
    <rPh sb="16" eb="18">
      <t>ゲンコウ</t>
    </rPh>
    <phoneticPr fontId="2"/>
  </si>
  <si>
    <t>編曲者名</t>
    <rPh sb="0" eb="2">
      <t>ヘンキョク</t>
    </rPh>
    <phoneticPr fontId="2"/>
  </si>
  <si>
    <t>編曲者名(原語)</t>
    <rPh sb="0" eb="3">
      <t>ヘンキョクシャ</t>
    </rPh>
    <rPh sb="3" eb="4">
      <t>メイ</t>
    </rPh>
    <rPh sb="5" eb="7">
      <t>ゲンゴ</t>
    </rPh>
    <phoneticPr fontId="3"/>
  </si>
  <si>
    <t>【マーチングバンド　プログラム原稿】</t>
    <rPh sb="15" eb="17">
      <t>ゲンコウ</t>
    </rPh>
    <phoneticPr fontId="2"/>
  </si>
  <si>
    <t>注)↓</t>
    <rPh sb="0" eb="1">
      <t>チュウ</t>
    </rPh>
    <phoneticPr fontId="2"/>
  </si>
  <si>
    <t>（九州吹連および支部兼用）</t>
    <rPh sb="1" eb="3">
      <t>キュウシュウ</t>
    </rPh>
    <rPh sb="3" eb="5">
      <t>スイレン</t>
    </rPh>
    <rPh sb="8" eb="10">
      <t>シブ</t>
    </rPh>
    <rPh sb="10" eb="12">
      <t>ケンヨウ</t>
    </rPh>
    <phoneticPr fontId="2"/>
  </si>
  <si>
    <t>フリガナ</t>
    <phoneticPr fontId="6"/>
  </si>
  <si>
    <t>団 体 名</t>
    <rPh sb="0" eb="1">
      <t>ダン</t>
    </rPh>
    <rPh sb="2" eb="3">
      <t>カラダ</t>
    </rPh>
    <rPh sb="4" eb="5">
      <t>メイ</t>
    </rPh>
    <phoneticPr fontId="6"/>
  </si>
  <si>
    <t>名</t>
    <rPh sb="0" eb="1">
      <t>メイ</t>
    </rPh>
    <phoneticPr fontId="6"/>
  </si>
  <si>
    <t>演奏時間</t>
    <phoneticPr fontId="6"/>
  </si>
  <si>
    <t>（日本語）</t>
    <phoneticPr fontId="6"/>
  </si>
  <si>
    <t>分</t>
    <phoneticPr fontId="6"/>
  </si>
  <si>
    <t>秒</t>
    <rPh sb="0" eb="1">
      <t>ビョウ</t>
    </rPh>
    <phoneticPr fontId="6"/>
  </si>
  <si>
    <t>（原　語）</t>
    <phoneticPr fontId="6"/>
  </si>
  <si>
    <t xml:space="preserve"> 済んでいる</t>
    <phoneticPr fontId="6"/>
  </si>
  <si>
    <t xml:space="preserve"> 済んでいない</t>
    <phoneticPr fontId="6"/>
  </si>
  <si>
    <t xml:space="preserve"> 出版されている楽譜（レンタルを含む）を使用しているので不要</t>
    <phoneticPr fontId="6"/>
  </si>
  <si>
    <t xml:space="preserve"> 権利消滅により不要</t>
    <phoneticPr fontId="6"/>
  </si>
  <si>
    <t xml:space="preserve"> オリジナル作品のため不要</t>
    <phoneticPr fontId="6"/>
  </si>
  <si>
    <t xml:space="preserve"> </t>
    <phoneticPr fontId="6"/>
  </si>
  <si>
    <t>承諾します</t>
  </si>
  <si>
    <t>承諾しません</t>
    <rPh sb="0" eb="2">
      <t>ショウダク</t>
    </rPh>
    <phoneticPr fontId="6"/>
  </si>
  <si>
    <t>承諾します</t>
    <rPh sb="0" eb="2">
      <t>ショウダク</t>
    </rPh>
    <phoneticPr fontId="6"/>
  </si>
  <si>
    <t>月</t>
    <rPh sb="0" eb="1">
      <t>ツキ</t>
    </rPh>
    <phoneticPr fontId="6"/>
  </si>
  <si>
    <t>団体所属長名</t>
    <rPh sb="0" eb="2">
      <t>ダンタイ</t>
    </rPh>
    <rPh sb="2" eb="5">
      <t>ショゾクチョウ</t>
    </rPh>
    <rPh sb="5" eb="6">
      <t>メイ</t>
    </rPh>
    <phoneticPr fontId="6"/>
  </si>
  <si>
    <t>職印</t>
    <rPh sb="0" eb="1">
      <t>ショク</t>
    </rPh>
    <rPh sb="1" eb="2">
      <t>イン</t>
    </rPh>
    <phoneticPr fontId="6"/>
  </si>
  <si>
    <t>責任者名</t>
    <rPh sb="0" eb="2">
      <t>セキニン</t>
    </rPh>
    <rPh sb="2" eb="3">
      <t>シャ</t>
    </rPh>
    <rPh sb="3" eb="4">
      <t>メイ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</si>
  <si>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</si>
  <si>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</si>
  <si>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（団体所在地）</t>
    <rPh sb="1" eb="3">
      <t>ダンタイ</t>
    </rPh>
    <rPh sb="3" eb="6">
      <t>ショザイチ</t>
    </rPh>
    <phoneticPr fontId="6"/>
  </si>
  <si>
    <t>〒</t>
    <phoneticPr fontId="6"/>
  </si>
  <si>
    <t>TEL</t>
    <phoneticPr fontId="6"/>
  </si>
  <si>
    <t>住　所</t>
    <rPh sb="0" eb="1">
      <t>ジュウ</t>
    </rPh>
    <rPh sb="2" eb="3">
      <t>ショ</t>
    </rPh>
    <phoneticPr fontId="6"/>
  </si>
  <si>
    <t>（責任者自宅）</t>
    <rPh sb="1" eb="4">
      <t>セキニンシャ</t>
    </rPh>
    <rPh sb="4" eb="6">
      <t>ジタク</t>
    </rPh>
    <phoneticPr fontId="6"/>
  </si>
  <si>
    <t>（緊急連絡先・携帯電話など）</t>
    <rPh sb="1" eb="3">
      <t>キンキュウ</t>
    </rPh>
    <rPh sb="3" eb="6">
      <t>レンラクサキ</t>
    </rPh>
    <rPh sb="7" eb="9">
      <t>ケイタイ</t>
    </rPh>
    <rPh sb="9" eb="11">
      <t>デンワ</t>
    </rPh>
    <phoneticPr fontId="6"/>
  </si>
  <si>
    <t xml:space="preserve">   団体名</t>
    <phoneticPr fontId="6"/>
  </si>
  <si>
    <r>
      <t>　支部名　</t>
    </r>
    <r>
      <rPr>
        <sz val="14"/>
        <rFont val="ＭＳ ゴシック"/>
        <family val="3"/>
        <charset val="128"/>
      </rPr>
      <t xml:space="preserve"> 　</t>
    </r>
    <r>
      <rPr>
        <b/>
        <sz val="12"/>
        <rFont val="ＭＳ ゴシック"/>
        <family val="3"/>
        <charset val="128"/>
      </rPr>
      <t>大　 分</t>
    </r>
    <phoneticPr fontId="2"/>
  </si>
  <si>
    <t>　　氏　　　　名</t>
    <rPh sb="2" eb="3">
      <t>シ</t>
    </rPh>
    <rPh sb="7" eb="8">
      <t>メイ</t>
    </rPh>
    <phoneticPr fontId="3"/>
  </si>
  <si>
    <t>　</t>
    <phoneticPr fontId="6"/>
  </si>
  <si>
    <t>上記内容により、申込金を添えて出場申込みを致します。</t>
    <phoneticPr fontId="2"/>
  </si>
  <si>
    <t>　著作権のある作品の編曲手続きは</t>
    <rPh sb="1" eb="4">
      <t>チョサクケン</t>
    </rPh>
    <rPh sb="7" eb="9">
      <t>サクヒン</t>
    </rPh>
    <rPh sb="10" eb="12">
      <t>ヘンキョク</t>
    </rPh>
    <rPh sb="12" eb="14">
      <t>テツヅ</t>
    </rPh>
    <phoneticPr fontId="6"/>
  </si>
  <si>
    <t>　録音・写真撮影・ビデオ収録・販売されることを</t>
    <phoneticPr fontId="6"/>
  </si>
  <si>
    <t>(</t>
    <phoneticPr fontId="2"/>
  </si>
  <si>
    <t>)</t>
    <phoneticPr fontId="2"/>
  </si>
  <si>
    <t>マーチングスタイル</t>
    <phoneticPr fontId="6"/>
  </si>
  <si>
    <t>フリースタイル</t>
    <phoneticPr fontId="6"/>
  </si>
  <si>
    <t>スタイル</t>
    <phoneticPr fontId="6"/>
  </si>
  <si>
    <t>出演者数</t>
    <rPh sb="0" eb="4">
      <t>シュツエンシャスウ</t>
    </rPh>
    <phoneticPr fontId="6"/>
  </si>
  <si>
    <t>ドラムメジャー
氏名</t>
    <rPh sb="8" eb="10">
      <t>シメイ</t>
    </rPh>
    <phoneticPr fontId="2"/>
  </si>
  <si>
    <t>指揮者
氏名</t>
    <rPh sb="0" eb="3">
      <t>シキシャ</t>
    </rPh>
    <rPh sb="4" eb="6">
      <t>シメイ</t>
    </rPh>
    <phoneticPr fontId="2"/>
  </si>
  <si>
    <t>作曲者名（編曲者名）</t>
    <rPh sb="3" eb="4">
      <t>メイ</t>
    </rPh>
    <rPh sb="5" eb="9">
      <t>ヘンキョクシャメイ</t>
    </rPh>
    <phoneticPr fontId="6"/>
  </si>
  <si>
    <t>曲　　　　目</t>
    <rPh sb="0" eb="1">
      <t>キョク</t>
    </rPh>
    <rPh sb="5" eb="6">
      <t>メ</t>
    </rPh>
    <phoneticPr fontId="6"/>
  </si>
  <si>
    <t>出版社名</t>
    <rPh sb="3" eb="4">
      <t>メイ</t>
    </rPh>
    <phoneticPr fontId="6"/>
  </si>
  <si>
    <t>マーチングバンド全国大会九州予選大分県代表参加申込書</t>
    <rPh sb="8" eb="16">
      <t>ゼンコクタイカイキュウシュウヨセン</t>
    </rPh>
    <rPh sb="16" eb="21">
      <t>オオイタケンダイヒョウ</t>
    </rPh>
    <phoneticPr fontId="2"/>
  </si>
  <si>
    <t>（兼　マーチングイン九州参加申込書）</t>
    <rPh sb="1" eb="2">
      <t>ケン</t>
    </rPh>
    <rPh sb="10" eb="12">
      <t>キュウシュウ</t>
    </rPh>
    <rPh sb="12" eb="17">
      <t>サンカモウシコミショ</t>
    </rPh>
    <phoneticPr fontId="2"/>
  </si>
  <si>
    <t>出場部門</t>
    <rPh sb="0" eb="4">
      <t>シュツジョウブモン</t>
    </rPh>
    <phoneticPr fontId="2"/>
  </si>
  <si>
    <t>）</t>
    <phoneticPr fontId="2"/>
  </si>
  <si>
    <t>マーチングイン九州</t>
    <rPh sb="7" eb="9">
      <t>キュウシュウ</t>
    </rPh>
    <phoneticPr fontId="2"/>
  </si>
  <si>
    <t>作品テーマ</t>
    <rPh sb="0" eb="2">
      <t>サクヒン</t>
    </rPh>
    <phoneticPr fontId="2"/>
  </si>
  <si>
    <t>指導・構成</t>
    <rPh sb="0" eb="2">
      <t>シドウ</t>
    </rPh>
    <rPh sb="3" eb="5">
      <t>コウセイ</t>
    </rPh>
    <phoneticPr fontId="2"/>
  </si>
  <si>
    <t>※本大会における当団体の演奏について、吹奏楽連盟指定の各社により、</t>
    <rPh sb="1" eb="4">
      <t>ホンタイカイ</t>
    </rPh>
    <phoneticPr fontId="2"/>
  </si>
  <si>
    <t>※本大会プログラムに出演者名が記載されることを</t>
    <rPh sb="1" eb="4">
      <t>ホンタイカイ</t>
    </rPh>
    <phoneticPr fontId="2"/>
  </si>
  <si>
    <t>大分県マーチングコンテスト・大分県小学校バンドフェスティバル・マーチングバンド九州大会大分県代表団体選考会　登録者名簿</t>
    <rPh sb="0" eb="2">
      <t>オオイタ</t>
    </rPh>
    <rPh sb="2" eb="3">
      <t>ケン</t>
    </rPh>
    <rPh sb="14" eb="16">
      <t>オオイタ</t>
    </rPh>
    <rPh sb="16" eb="17">
      <t>ケン</t>
    </rPh>
    <rPh sb="17" eb="20">
      <t>ショウガッコウ</t>
    </rPh>
    <rPh sb="39" eb="41">
      <t>キュウシュウ</t>
    </rPh>
    <rPh sb="41" eb="43">
      <t>タイカイ</t>
    </rPh>
    <rPh sb="43" eb="45">
      <t>オオイタ</t>
    </rPh>
    <rPh sb="45" eb="46">
      <t>ケン</t>
    </rPh>
    <rPh sb="46" eb="48">
      <t>ダイヒョウ</t>
    </rPh>
    <rPh sb="48" eb="50">
      <t>ダンタイ</t>
    </rPh>
    <rPh sb="50" eb="53">
      <t>センコウカイ</t>
    </rPh>
    <rPh sb="54" eb="55">
      <t>ノボル</t>
    </rPh>
    <rPh sb="55" eb="56">
      <t>ロク</t>
    </rPh>
    <rPh sb="56" eb="57">
      <t>シャ</t>
    </rPh>
    <rPh sb="57" eb="58">
      <t>メイ</t>
    </rPh>
    <rPh sb="58" eb="59">
      <t>ボ</t>
    </rPh>
    <phoneticPr fontId="3"/>
  </si>
  <si>
    <t>日田市立日隈小学校</t>
    <rPh sb="0" eb="2">
      <t>ヒタ</t>
    </rPh>
    <rPh sb="2" eb="4">
      <t>シリツ</t>
    </rPh>
    <rPh sb="4" eb="6">
      <t>ヒグマ</t>
    </rPh>
    <rPh sb="6" eb="9">
      <t>ショウガッコウ</t>
    </rPh>
    <phoneticPr fontId="2"/>
  </si>
  <si>
    <t>879-0521</t>
  </si>
  <si>
    <t>杵築市杵築1番地</t>
    <rPh sb="0" eb="3">
      <t>キツキシ</t>
    </rPh>
    <rPh sb="3" eb="5">
      <t>キツキ</t>
    </rPh>
    <rPh sb="6" eb="8">
      <t>バンチ</t>
    </rPh>
    <phoneticPr fontId="2"/>
  </si>
  <si>
    <t>大分市千代町2-4-4</t>
    <phoneticPr fontId="6"/>
  </si>
  <si>
    <t>大分中学校･大分高等学校</t>
    <rPh sb="2" eb="5">
      <t>チュウガッコウ</t>
    </rPh>
    <rPh sb="6" eb="8">
      <t>オオイタ</t>
    </rPh>
    <phoneticPr fontId="2"/>
  </si>
  <si>
    <t>明豊中学･高等学校</t>
    <rPh sb="0" eb="2">
      <t>メイホウ</t>
    </rPh>
    <rPh sb="2" eb="4">
      <t>チュウガク</t>
    </rPh>
    <rPh sb="5" eb="9">
      <t>コウトウガッコウ</t>
    </rPh>
    <phoneticPr fontId="2"/>
  </si>
  <si>
    <t>別府市野口原3088</t>
    <phoneticPr fontId="6"/>
  </si>
  <si>
    <t>日田市日の出町１４</t>
  </si>
  <si>
    <t>大分市旦野原860-106 ハミングバード206</t>
    <rPh sb="0" eb="3">
      <t>オオイタシ</t>
    </rPh>
    <rPh sb="3" eb="4">
      <t>ダン</t>
    </rPh>
    <rPh sb="4" eb="5">
      <t>ノ</t>
    </rPh>
    <rPh sb="5" eb="6">
      <t>ハル</t>
    </rPh>
    <phoneticPr fontId="2"/>
  </si>
  <si>
    <t>097-554-7446</t>
  </si>
  <si>
    <t>立命館アジア太平洋大学吹奏楽部</t>
    <rPh sb="0" eb="3">
      <t>リツメイカン</t>
    </rPh>
    <rPh sb="6" eb="9">
      <t>タイヘイヨウ</t>
    </rPh>
    <rPh sb="9" eb="11">
      <t>ダイガク</t>
    </rPh>
    <rPh sb="11" eb="13">
      <t>スイソウ</t>
    </rPh>
    <rPh sb="14" eb="15">
      <t>ブ</t>
    </rPh>
    <phoneticPr fontId="2"/>
  </si>
  <si>
    <t>リツメイカン アジアタイヘイヨウダイガク スイソウガクブ</t>
    <phoneticPr fontId="6"/>
  </si>
  <si>
    <t>874-0022</t>
  </si>
  <si>
    <t>別府市亀川東町27-33 メゾンブルーバード201</t>
    <rPh sb="0" eb="3">
      <t>ベップシ</t>
    </rPh>
    <rPh sb="3" eb="5">
      <t>カメガワ</t>
    </rPh>
    <rPh sb="5" eb="7">
      <t>ヒガシマチ</t>
    </rPh>
    <phoneticPr fontId="2"/>
  </si>
  <si>
    <t>0977-78-1104</t>
  </si>
  <si>
    <t>090-9485-7379</t>
    <phoneticPr fontId="6"/>
  </si>
  <si>
    <t>080-5265-6513</t>
  </si>
  <si>
    <t>臼杵ウインドアンサンブル</t>
  </si>
  <si>
    <t>090-5934-2770</t>
  </si>
  <si>
    <t>090-8401-1548</t>
    <phoneticPr fontId="2"/>
  </si>
  <si>
    <t>090-2517-0237</t>
  </si>
  <si>
    <t>ホルンパーティ～☆おおいた</t>
    <phoneticPr fontId="6"/>
  </si>
  <si>
    <t>870-0275</t>
  </si>
  <si>
    <t>090-7292-0539</t>
    <phoneticPr fontId="2"/>
  </si>
  <si>
    <t>中学生</t>
    <rPh sb="0" eb="3">
      <t>チュウガクセイ</t>
    </rPh>
    <phoneticPr fontId="3"/>
  </si>
  <si>
    <t>タケタシ チュウガクセイ　スイソウガククラブ</t>
    <phoneticPr fontId="6"/>
  </si>
  <si>
    <t>竹田市大字会々3423-1(竹田市立竹田中学校内)</t>
    <rPh sb="3" eb="5">
      <t>オオアザ</t>
    </rPh>
    <rPh sb="5" eb="6">
      <t>カイ</t>
    </rPh>
    <phoneticPr fontId="2"/>
  </si>
  <si>
    <t>２－③登録者数を入力してください。</t>
    <rPh sb="3" eb="6">
      <t>トウロクシャ</t>
    </rPh>
    <rPh sb="6" eb="7">
      <t>スウ</t>
    </rPh>
    <rPh sb="8" eb="10">
      <t>ニュウリョク</t>
    </rPh>
    <phoneticPr fontId="3"/>
  </si>
  <si>
    <t>２－④指揮者名及びフリガナを入力してください。</t>
    <rPh sb="3" eb="6">
      <t>シキシャ</t>
    </rPh>
    <rPh sb="6" eb="7">
      <t>メイ</t>
    </rPh>
    <rPh sb="7" eb="8">
      <t>オヨ</t>
    </rPh>
    <rPh sb="14" eb="16">
      <t>ニュウリョク</t>
    </rPh>
    <phoneticPr fontId="3"/>
  </si>
  <si>
    <t>２－⑤ドラムメジャー名及びフリガナを入力してください。</t>
    <rPh sb="10" eb="11">
      <t>メイ</t>
    </rPh>
    <rPh sb="11" eb="12">
      <t>オヨ</t>
    </rPh>
    <rPh sb="18" eb="20">
      <t>ニュウリョク</t>
    </rPh>
    <phoneticPr fontId="3"/>
  </si>
  <si>
    <t>２－⑥演奏曲の情報について入力してください。</t>
    <rPh sb="3" eb="5">
      <t>エンソウ</t>
    </rPh>
    <rPh sb="5" eb="6">
      <t>キョク</t>
    </rPh>
    <rPh sb="7" eb="9">
      <t>ジョウホウ</t>
    </rPh>
    <rPh sb="13" eb="15">
      <t>ニュウリョク</t>
    </rPh>
    <phoneticPr fontId="3"/>
  </si>
  <si>
    <t>２－⑦著作権のある作品の編曲手続きについて入力してください→</t>
    <rPh sb="3" eb="6">
      <t>チョサクケン</t>
    </rPh>
    <rPh sb="9" eb="11">
      <t>サクヒン</t>
    </rPh>
    <rPh sb="12" eb="14">
      <t>ヘンキョク</t>
    </rPh>
    <rPh sb="14" eb="16">
      <t>テツヅ</t>
    </rPh>
    <rPh sb="21" eb="23">
      <t>ニュウリョク</t>
    </rPh>
    <phoneticPr fontId="3"/>
  </si>
  <si>
    <t>２－⑧録音・写真撮影・ビデオ収録・販売に関する承諾について→</t>
    <rPh sb="3" eb="5">
      <t>ロクオン</t>
    </rPh>
    <rPh sb="6" eb="8">
      <t>シャシン</t>
    </rPh>
    <rPh sb="8" eb="10">
      <t>サツエイ</t>
    </rPh>
    <rPh sb="14" eb="16">
      <t>シュウロク</t>
    </rPh>
    <rPh sb="17" eb="19">
      <t>ハンバイ</t>
    </rPh>
    <rPh sb="20" eb="21">
      <t>カン</t>
    </rPh>
    <rPh sb="23" eb="25">
      <t>ショウダク</t>
    </rPh>
    <phoneticPr fontId="3"/>
  </si>
  <si>
    <t>２－⑨プログラムへの名簿掲載に関する承諾について→</t>
    <rPh sb="10" eb="12">
      <t>メイボ</t>
    </rPh>
    <rPh sb="12" eb="14">
      <t>ケイサイ</t>
    </rPh>
    <rPh sb="15" eb="16">
      <t>カン</t>
    </rPh>
    <rPh sb="18" eb="20">
      <t>ショウダク</t>
    </rPh>
    <phoneticPr fontId="3"/>
  </si>
  <si>
    <t>ツクミシリツ ツクミ チュウガッコウ</t>
    <phoneticPr fontId="6"/>
  </si>
  <si>
    <t>ココノエチョウリツ ココノエリョウコウ チュウガッコウ</t>
    <phoneticPr fontId="6"/>
  </si>
  <si>
    <t>別府市新港町４－１３</t>
  </si>
  <si>
    <t>大分市城東町５－３ ドゥペ-ルワコ-城東１０１</t>
  </si>
  <si>
    <t>別府市鶴見５組の２ サンシティ鶴見３０６</t>
  </si>
  <si>
    <t>090-8220-0273</t>
  </si>
  <si>
    <t>大分市横尾東町３－１２－７ (古田佳代子 方)</t>
  </si>
  <si>
    <t>090-2514-5880</t>
    <phoneticPr fontId="2"/>
  </si>
  <si>
    <t>中津市中央町２－６－４</t>
  </si>
  <si>
    <t>090-3322-4251</t>
  </si>
  <si>
    <t>宇佐市出光４１６　（川野亜佐美 方）</t>
  </si>
  <si>
    <t>870ｰ0821</t>
    <phoneticPr fontId="6"/>
  </si>
  <si>
    <t>大分市志手３－２アミコート１０４ (吉用麻子 方)</t>
  </si>
  <si>
    <t>080-3983-2164</t>
    <phoneticPr fontId="2"/>
  </si>
  <si>
    <t>大分市光吉新町６－２</t>
  </si>
  <si>
    <t>090-3015-7065</t>
  </si>
  <si>
    <t>別府市スパランド豊海Ｇ-９</t>
  </si>
  <si>
    <t>090-4483-6260</t>
  </si>
  <si>
    <t>大分市判田台南４－１４－６</t>
  </si>
  <si>
    <t>090-2964-1324</t>
  </si>
  <si>
    <t>別府市竹の内１０組 やまなみ保育園内（日高峰志）</t>
  </si>
  <si>
    <t>大分市宮河内ハイランド２７－４（佐藤千枝 方）</t>
  </si>
  <si>
    <t>パーカッションプラス</t>
  </si>
  <si>
    <t>875-0042</t>
  </si>
  <si>
    <t>臼杵市大字海添66-1</t>
    <rPh sb="0" eb="3">
      <t>ウスキシ</t>
    </rPh>
    <rPh sb="3" eb="5">
      <t>オオアザ</t>
    </rPh>
    <rPh sb="5" eb="7">
      <t>カイゾエ</t>
    </rPh>
    <phoneticPr fontId="2"/>
  </si>
  <si>
    <t>080-1006-0617</t>
  </si>
  <si>
    <t>竹田市中学生吹奏楽クラブ</t>
    <rPh sb="2" eb="3">
      <t>シ</t>
    </rPh>
    <rPh sb="3" eb="6">
      <t>チュウガクセイ</t>
    </rPh>
    <rPh sb="6" eb="9">
      <t>スイソウガク</t>
    </rPh>
    <phoneticPr fontId="2"/>
  </si>
  <si>
    <t>津久見市立津久見中学校</t>
  </si>
  <si>
    <t>大分県立大分東高等学校</t>
    <phoneticPr fontId="6"/>
  </si>
  <si>
    <t>学校法人扇城学園 東九州龍谷高等学校</t>
    <rPh sb="0" eb="2">
      <t>ガッコウ</t>
    </rPh>
    <rPh sb="2" eb="4">
      <t>ホウジン</t>
    </rPh>
    <rPh sb="4" eb="5">
      <t>オウギ</t>
    </rPh>
    <rPh sb="5" eb="6">
      <t>シロ</t>
    </rPh>
    <rPh sb="6" eb="8">
      <t>ガクエン</t>
    </rPh>
    <rPh sb="9" eb="12">
      <t>ヒガシキュウシュウ</t>
    </rPh>
    <rPh sb="12" eb="14">
      <t>リュウコク</t>
    </rPh>
    <rPh sb="14" eb="16">
      <t>コウトウ</t>
    </rPh>
    <rPh sb="16" eb="18">
      <t>ガッコウ</t>
    </rPh>
    <phoneticPr fontId="2"/>
  </si>
  <si>
    <t>アンサンブルＯＩＴＡ</t>
    <phoneticPr fontId="6"/>
  </si>
  <si>
    <t>BEPPU♨ Anba in 'Blue Birds！'</t>
    <phoneticPr fontId="6"/>
  </si>
  <si>
    <t>sonority flute ensemble</t>
    <phoneticPr fontId="6"/>
  </si>
  <si>
    <t>ソノリティ フルート アンサンブル</t>
    <phoneticPr fontId="6"/>
  </si>
  <si>
    <t>870-0856</t>
    <phoneticPr fontId="6"/>
  </si>
  <si>
    <t>大分市畑中4-5-61 BOX-M WEST201</t>
    <phoneticPr fontId="6"/>
  </si>
  <si>
    <t>080-5200-8671</t>
    <phoneticPr fontId="6"/>
  </si>
  <si>
    <t>大分県小学生バンドフェスティバル フロア部門</t>
    <rPh sb="0" eb="3">
      <t>オオイタケン</t>
    </rPh>
    <rPh sb="3" eb="6">
      <t>ショウガクセイ</t>
    </rPh>
    <rPh sb="20" eb="22">
      <t>ブモン</t>
    </rPh>
    <phoneticPr fontId="6"/>
  </si>
  <si>
    <t>8月 7日(木) 9:30～10:00 代表者会議受付にて提出</t>
    <rPh sb="5" eb="8">
      <t>モク</t>
    </rPh>
    <rPh sb="20" eb="23">
      <t>ダイヒョウシャ</t>
    </rPh>
    <rPh sb="23" eb="25">
      <t>カイギ</t>
    </rPh>
    <rPh sb="25" eb="27">
      <t>ウケツケ</t>
    </rPh>
    <rPh sb="29" eb="31">
      <t>テイシュツ</t>
    </rPh>
    <phoneticPr fontId="6"/>
  </si>
  <si>
    <t>【申込締切】
（１）当日申込　
　①代表者会議受付…　8月 7日(木) 9:30～10:00の間
　　　　（※緊急で遅れる場合は事務局へ必ず電話）
（２）事前申込
　①事務局持参………　8月 4日(月) 16時まで 有効
　②事務局郵送………　8月 4日(月) 事務局到着分 有効
　　　※配達記録が残るもので郵送　</t>
    <rPh sb="10" eb="12">
      <t>トウジツ</t>
    </rPh>
    <rPh sb="33" eb="34">
      <t>モク</t>
    </rPh>
    <rPh sb="47" eb="48">
      <t>カン</t>
    </rPh>
    <rPh sb="55" eb="57">
      <t>キンキュウ</t>
    </rPh>
    <rPh sb="58" eb="59">
      <t>オク</t>
    </rPh>
    <rPh sb="61" eb="63">
      <t>バアイ</t>
    </rPh>
    <rPh sb="64" eb="67">
      <t>ジムキョク</t>
    </rPh>
    <rPh sb="68" eb="69">
      <t>カナラ</t>
    </rPh>
    <rPh sb="70" eb="72">
      <t>デンワ</t>
    </rPh>
    <rPh sb="78" eb="80">
      <t>ジゼン</t>
    </rPh>
    <rPh sb="80" eb="81">
      <t>モウ</t>
    </rPh>
    <rPh sb="81" eb="82">
      <t>コ</t>
    </rPh>
    <rPh sb="117" eb="119">
      <t>ユウソウ</t>
    </rPh>
    <rPh sb="129" eb="130">
      <t>ゲツ</t>
    </rPh>
    <rPh sb="146" eb="148">
      <t>ハイタツ</t>
    </rPh>
    <rPh sb="148" eb="150">
      <t>キロク</t>
    </rPh>
    <rPh sb="151" eb="152">
      <t>ノコ</t>
    </rPh>
    <rPh sb="156" eb="158">
      <t>ユウソウ</t>
    </rPh>
    <phoneticPr fontId="6"/>
  </si>
  <si>
    <t>2025 年 8月10日</t>
    <rPh sb="5" eb="6">
      <t>ネン</t>
    </rPh>
    <rPh sb="8" eb="9">
      <t>ガツ</t>
    </rPh>
    <rPh sb="11" eb="12">
      <t>ニチ</t>
    </rPh>
    <phoneticPr fontId="3"/>
  </si>
  <si>
    <t>第38回 大分県マーチングコンテスト
第38回大分県小学生バンドフェスティバル</t>
    <rPh sb="0" eb="1">
      <t>ダイ</t>
    </rPh>
    <rPh sb="3" eb="4">
      <t>カイ</t>
    </rPh>
    <rPh sb="5" eb="8">
      <t>オオイタケン</t>
    </rPh>
    <rPh sb="19" eb="20">
      <t>ダイ</t>
    </rPh>
    <rPh sb="22" eb="23">
      <t>カイ</t>
    </rPh>
    <rPh sb="23" eb="25">
      <t>オオイタ</t>
    </rPh>
    <rPh sb="25" eb="26">
      <t>ケン</t>
    </rPh>
    <rPh sb="26" eb="29">
      <t>ショウガクセイ</t>
    </rPh>
    <phoneticPr fontId="2"/>
  </si>
  <si>
    <t>自　2025年 9月 6日
至　2025年 9月 6日</t>
    <rPh sb="0" eb="1">
      <t>ジブン</t>
    </rPh>
    <rPh sb="6" eb="7">
      <t>ネン</t>
    </rPh>
    <rPh sb="9" eb="10">
      <t>ガツ</t>
    </rPh>
    <rPh sb="12" eb="13">
      <t>ニチ</t>
    </rPh>
    <rPh sb="14" eb="15">
      <t>イタ</t>
    </rPh>
    <rPh sb="20" eb="21">
      <t>ネン</t>
    </rPh>
    <phoneticPr fontId="3"/>
  </si>
  <si>
    <t>豊後大野市大原総合体育館
メインアリーナ</t>
    <rPh sb="0" eb="5">
      <t>ブンゴオオノシ</t>
    </rPh>
    <rPh sb="5" eb="6">
      <t>オオ</t>
    </rPh>
    <rPh sb="6" eb="7">
      <t>ハラ</t>
    </rPh>
    <rPh sb="7" eb="12">
      <t>ソウゴウタイイクカン</t>
    </rPh>
    <phoneticPr fontId="3"/>
  </si>
  <si>
    <t>第53回 マーチングバンド全国大会
九州予選大分県代表団体選考会</t>
    <rPh sb="0" eb="1">
      <t>ダイ</t>
    </rPh>
    <rPh sb="3" eb="4">
      <t>カイ</t>
    </rPh>
    <rPh sb="13" eb="17">
      <t>ゼンコクタイカイ</t>
    </rPh>
    <rPh sb="18" eb="20">
      <t>キュウシュウ</t>
    </rPh>
    <rPh sb="20" eb="22">
      <t>ヨセン</t>
    </rPh>
    <rPh sb="22" eb="24">
      <t>オオイタ</t>
    </rPh>
    <rPh sb="24" eb="25">
      <t>ケン</t>
    </rPh>
    <rPh sb="25" eb="27">
      <t>ダイヒョウ</t>
    </rPh>
    <rPh sb="27" eb="29">
      <t>ダンタイ</t>
    </rPh>
    <rPh sb="29" eb="32">
      <t>センコウカイ</t>
    </rPh>
    <phoneticPr fontId="2"/>
  </si>
  <si>
    <t>豊後大野市大原総合体育館
メインアリーナ</t>
    <rPh sb="0" eb="5">
      <t>ブンゴオオノシ</t>
    </rPh>
    <rPh sb="5" eb="12">
      <t>オオハラソウゴウタイイクカン</t>
    </rPh>
    <phoneticPr fontId="3"/>
  </si>
  <si>
    <t>大分県小学生バンドフェスティバル フロア部門 参加申込書 作成用 入力画面</t>
    <rPh sb="0" eb="2">
      <t>オオイタ</t>
    </rPh>
    <rPh sb="2" eb="3">
      <t>ケン</t>
    </rPh>
    <rPh sb="3" eb="6">
      <t>ショウガクセイ</t>
    </rPh>
    <rPh sb="23" eb="25">
      <t>サンカ</t>
    </rPh>
    <rPh sb="25" eb="28">
      <t>モウシコミショ</t>
    </rPh>
    <rPh sb="29" eb="31">
      <t>サクセイ</t>
    </rPh>
    <rPh sb="31" eb="32">
      <t>ヨウ</t>
    </rPh>
    <rPh sb="33" eb="35">
      <t>ニュウリョク</t>
    </rPh>
    <rPh sb="35" eb="37">
      <t>ガメン</t>
    </rPh>
    <phoneticPr fontId="3"/>
  </si>
  <si>
    <r>
      <t xml:space="preserve">大分県マーチングコンテスト 参加申込書 作成用 入力画面 </t>
    </r>
    <r>
      <rPr>
        <b/>
        <sz val="14"/>
        <color rgb="FFFF0000"/>
        <rFont val="AR丸ゴシック体M"/>
        <family val="3"/>
        <charset val="128"/>
      </rPr>
      <t>2025年度版</t>
    </r>
    <rPh sb="0" eb="2">
      <t>オオイタ</t>
    </rPh>
    <rPh sb="2" eb="3">
      <t>ケン</t>
    </rPh>
    <rPh sb="14" eb="16">
      <t>サンカ</t>
    </rPh>
    <rPh sb="16" eb="19">
      <t>モウシコミショ</t>
    </rPh>
    <rPh sb="20" eb="22">
      <t>サクセイ</t>
    </rPh>
    <rPh sb="22" eb="23">
      <t>ヨウ</t>
    </rPh>
    <rPh sb="24" eb="26">
      <t>ニュウリョク</t>
    </rPh>
    <rPh sb="26" eb="28">
      <t>ガメン</t>
    </rPh>
    <rPh sb="33" eb="36">
      <t>ネンドバン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</si>
</sst>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0" x14ac:knownFonts="1">
    <font>
      <sz val="11"/>
      <name val="AR丸ゴシック体M"/>
      <family val="3"/>
      <charset val="128"/>
    </font>
    <font>
      <sz val="11"/>
      <name val="AR丸ゴシック体M"/>
      <family val="3"/>
      <charset val="128"/>
    </font>
    <font>
      <sz val="6"/>
      <name val="AR丸ゴシック体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10"/>
      <name val="AR丸ゴシック体M"/>
      <family val="3"/>
      <charset val="128"/>
    </font>
    <font>
      <b/>
      <sz val="14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11"/>
      <name val="AR丸ゴシック体M"/>
      <family val="3"/>
      <charset val="128"/>
    </font>
    <font>
      <sz val="9"/>
      <name val="AR丸ゴシック体M"/>
      <family val="3"/>
      <charset val="128"/>
    </font>
    <font>
      <sz val="11"/>
      <color indexed="10"/>
      <name val="AR丸ゴシック体M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AR丸ゴシック体M"/>
      <family val="3"/>
      <charset val="128"/>
    </font>
    <font>
      <b/>
      <sz val="16"/>
      <color indexed="9"/>
      <name val="AR丸ゴシック体M"/>
      <family val="3"/>
      <charset val="128"/>
    </font>
    <font>
      <u/>
      <sz val="10"/>
      <color indexed="10"/>
      <name val="AR丸ゴシック体M"/>
      <family val="3"/>
      <charset val="128"/>
    </font>
    <font>
      <sz val="11"/>
      <color indexed="12"/>
      <name val="AR丸ゴシック体M"/>
      <family val="3"/>
      <charset val="128"/>
    </font>
    <font>
      <b/>
      <sz val="14"/>
      <color indexed="12"/>
      <name val="AR丸ゴシック体M"/>
      <family val="3"/>
      <charset val="128"/>
    </font>
    <font>
      <b/>
      <sz val="11"/>
      <color indexed="12"/>
      <name val="AR丸ゴシック体M"/>
      <family val="3"/>
      <charset val="128"/>
    </font>
    <font>
      <b/>
      <sz val="14"/>
      <name val="ＭＳ 明朝"/>
      <family val="1"/>
      <charset val="128"/>
    </font>
    <font>
      <b/>
      <sz val="9"/>
      <name val="AR丸ゴシック体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indexed="10"/>
      <name val="AR丸ゴシック体M"/>
      <family val="3"/>
      <charset val="128"/>
    </font>
    <font>
      <sz val="14"/>
      <name val="AR丸ゴシック体M"/>
      <family val="3"/>
      <charset val="128"/>
    </font>
    <font>
      <b/>
      <sz val="10"/>
      <name val="AR丸ゴシック体M"/>
      <family val="3"/>
      <charset val="128"/>
    </font>
    <font>
      <sz val="10.5"/>
      <color theme="0" tint="-0.499984740745262"/>
      <name val="ＭＳ ゴシック"/>
      <family val="3"/>
      <charset val="128"/>
    </font>
    <font>
      <b/>
      <sz val="12"/>
      <color rgb="FFFF0000"/>
      <name val="AR丸ゴシック体M"/>
      <family val="3"/>
      <charset val="128"/>
    </font>
    <font>
      <b/>
      <sz val="11"/>
      <color rgb="FFFF0000"/>
      <name val="AR丸ゴシック体M"/>
      <family val="3"/>
      <charset val="128"/>
    </font>
    <font>
      <b/>
      <sz val="10"/>
      <color rgb="FF0000FF"/>
      <name val="AR丸ゴシック体M"/>
      <family val="3"/>
      <charset val="128"/>
    </font>
    <font>
      <b/>
      <sz val="14"/>
      <color rgb="FF0000FF"/>
      <name val="AR丸ゴシック体M"/>
      <family val="3"/>
      <charset val="128"/>
    </font>
    <font>
      <b/>
      <sz val="16"/>
      <color rgb="FFFF0000"/>
      <name val="AR丸ゴシック体M"/>
      <family val="3"/>
      <charset val="128"/>
    </font>
    <font>
      <b/>
      <sz val="16"/>
      <color rgb="FFFFFF00"/>
      <name val="AR丸ゴシック体M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color rgb="FFFF000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11"/>
      <color theme="0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b/>
      <sz val="11"/>
      <color rgb="FF0000FF"/>
      <name val="AR丸ゴシック体M"/>
      <family val="3"/>
      <charset val="128"/>
    </font>
    <font>
      <b/>
      <sz val="12"/>
      <name val="AR丸ゴシック体M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ARゴシック体M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4"/>
      <color rgb="FFFF0000"/>
      <name val="AR丸ゴシック体M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1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2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</cellStyleXfs>
  <cellXfs count="813">
    <xf numFmtId="0" fontId="0" fillId="0" borderId="0" xfId="0"/>
    <xf numFmtId="0" fontId="4" fillId="0" borderId="0" xfId="0" applyFont="1"/>
    <xf numFmtId="0" fontId="10" fillId="25" borderId="10" xfId="0" applyFont="1" applyFill="1" applyBorder="1" applyAlignment="1" applyProtection="1">
      <alignment vertical="center"/>
      <protection locked="0"/>
    </xf>
    <xf numFmtId="0" fontId="12" fillId="0" borderId="0" xfId="0" applyFont="1"/>
    <xf numFmtId="0" fontId="12" fillId="24" borderId="0" xfId="0" applyFont="1" applyFill="1"/>
    <xf numFmtId="0" fontId="12" fillId="0" borderId="10" xfId="0" applyFont="1" applyBorder="1" applyAlignment="1">
      <alignment horizontal="center" vertical="center"/>
    </xf>
    <xf numFmtId="0" fontId="12" fillId="24" borderId="0" xfId="0" applyFont="1" applyFill="1" applyAlignment="1">
      <alignment vertical="center"/>
    </xf>
    <xf numFmtId="0" fontId="12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/>
    <xf numFmtId="0" fontId="1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/>
    <xf numFmtId="0" fontId="23" fillId="0" borderId="0" xfId="42">
      <alignment vertical="center"/>
    </xf>
    <xf numFmtId="0" fontId="23" fillId="0" borderId="0" xfId="42" applyBorder="1">
      <alignment vertical="center"/>
    </xf>
    <xf numFmtId="0" fontId="23" fillId="0" borderId="0" xfId="42" applyFont="1" applyBorder="1">
      <alignment vertical="center"/>
    </xf>
    <xf numFmtId="0" fontId="23" fillId="0" borderId="0" xfId="42" applyFont="1" applyBorder="1" applyAlignment="1">
      <alignment horizontal="left" vertical="center"/>
    </xf>
    <xf numFmtId="0" fontId="9" fillId="0" borderId="0" xfId="0" applyFont="1" applyFill="1" applyBorder="1"/>
    <xf numFmtId="0" fontId="12" fillId="0" borderId="0" xfId="0" applyFont="1" applyFill="1" applyBorder="1"/>
    <xf numFmtId="0" fontId="12" fillId="25" borderId="21" xfId="0" applyFont="1" applyFill="1" applyBorder="1"/>
    <xf numFmtId="0" fontId="12" fillId="26" borderId="21" xfId="0" applyFont="1" applyFill="1" applyBorder="1"/>
    <xf numFmtId="0" fontId="12" fillId="24" borderId="0" xfId="0" applyFont="1" applyFill="1" applyBorder="1" applyAlignment="1">
      <alignment vertical="center" wrapText="1"/>
    </xf>
    <xf numFmtId="0" fontId="10" fillId="27" borderId="10" xfId="0" applyFont="1" applyFill="1" applyBorder="1" applyAlignment="1">
      <alignment vertical="center"/>
    </xf>
    <xf numFmtId="0" fontId="10" fillId="27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24" borderId="0" xfId="0" applyFont="1" applyFill="1"/>
    <xf numFmtId="0" fontId="12" fillId="25" borderId="10" xfId="0" applyFont="1" applyFill="1" applyBorder="1" applyAlignment="1" applyProtection="1">
      <alignment horizontal="center" vertical="center"/>
      <protection locked="0"/>
    </xf>
    <xf numFmtId="0" fontId="12" fillId="24" borderId="16" xfId="0" applyFont="1" applyFill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36" fillId="0" borderId="0" xfId="0" applyFont="1"/>
    <xf numFmtId="0" fontId="36" fillId="0" borderId="0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Fill="1"/>
    <xf numFmtId="0" fontId="10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/>
    </xf>
    <xf numFmtId="0" fontId="12" fillId="24" borderId="10" xfId="0" applyFont="1" applyFill="1" applyBorder="1" applyAlignment="1">
      <alignment horizontal="distributed" vertical="center" shrinkToFit="1"/>
    </xf>
    <xf numFmtId="0" fontId="12" fillId="24" borderId="10" xfId="0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 shrinkToFit="1"/>
    </xf>
    <xf numFmtId="0" fontId="0" fillId="0" borderId="31" xfId="0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36" fillId="0" borderId="0" xfId="0" applyFont="1" applyFill="1" applyBorder="1" applyProtection="1"/>
    <xf numFmtId="0" fontId="40" fillId="0" borderId="0" xfId="0" applyFont="1" applyFill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39" fillId="0" borderId="0" xfId="0" applyFont="1" applyFill="1" applyAlignment="1" applyProtection="1">
      <alignment horizontal="center"/>
    </xf>
    <xf numFmtId="0" fontId="39" fillId="0" borderId="0" xfId="0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5" fillId="0" borderId="0" xfId="0" applyFont="1"/>
    <xf numFmtId="0" fontId="45" fillId="0" borderId="0" xfId="0" applyFont="1"/>
    <xf numFmtId="0" fontId="44" fillId="0" borderId="0" xfId="0" applyFont="1"/>
    <xf numFmtId="0" fontId="4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44" fillId="0" borderId="14" xfId="0" applyFont="1" applyBorder="1"/>
    <xf numFmtId="0" fontId="16" fillId="0" borderId="0" xfId="0" applyFont="1" applyAlignment="1">
      <alignment shrinkToFit="1"/>
    </xf>
    <xf numFmtId="0" fontId="44" fillId="0" borderId="0" xfId="0" applyFont="1" applyAlignment="1">
      <alignment shrinkToFit="1"/>
    </xf>
    <xf numFmtId="0" fontId="49" fillId="0" borderId="0" xfId="42" applyFont="1" applyBorder="1">
      <alignment vertical="center"/>
    </xf>
    <xf numFmtId="0" fontId="0" fillId="0" borderId="0" xfId="0" applyFont="1" applyFill="1"/>
    <xf numFmtId="0" fontId="0" fillId="25" borderId="32" xfId="0" applyFont="1" applyFill="1" applyBorder="1" applyProtection="1">
      <protection locked="0"/>
    </xf>
    <xf numFmtId="0" fontId="0" fillId="24" borderId="0" xfId="0" applyFont="1" applyFill="1" applyAlignment="1">
      <alignment vertical="center"/>
    </xf>
    <xf numFmtId="0" fontId="0" fillId="26" borderId="29" xfId="0" applyFont="1" applyFill="1" applyBorder="1" applyProtection="1">
      <protection locked="0"/>
    </xf>
    <xf numFmtId="0" fontId="0" fillId="0" borderId="10" xfId="0" applyFont="1" applyFill="1" applyBorder="1" applyAlignment="1">
      <alignment vertical="center"/>
    </xf>
    <xf numFmtId="0" fontId="10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 applyBorder="1"/>
    <xf numFmtId="0" fontId="50" fillId="24" borderId="0" xfId="0" applyFont="1" applyFill="1" applyBorder="1" applyAlignment="1" applyProtection="1">
      <alignment vertical="center"/>
    </xf>
    <xf numFmtId="0" fontId="44" fillId="0" borderId="14" xfId="0" quotePrefix="1" applyFont="1" applyBorder="1" applyAlignment="1">
      <alignment shrinkToFit="1"/>
    </xf>
    <xf numFmtId="0" fontId="45" fillId="0" borderId="0" xfId="0" quotePrefix="1" applyFont="1" applyAlignment="1">
      <alignment shrinkToFit="1"/>
    </xf>
    <xf numFmtId="0" fontId="10" fillId="33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5" fillId="0" borderId="0" xfId="0" applyFont="1" applyAlignment="1"/>
    <xf numFmtId="0" fontId="10" fillId="0" borderId="10" xfId="0" applyFont="1" applyFill="1" applyBorder="1" applyAlignment="1" applyProtection="1">
      <alignment horizontal="center" vertical="center"/>
    </xf>
    <xf numFmtId="0" fontId="60" fillId="0" borderId="0" xfId="45"/>
    <xf numFmtId="0" fontId="60" fillId="0" borderId="59" xfId="45" applyBorder="1"/>
    <xf numFmtId="0" fontId="60" fillId="0" borderId="17" xfId="45" applyBorder="1" applyAlignment="1">
      <alignment horizontal="center"/>
    </xf>
    <xf numFmtId="0" fontId="60" fillId="0" borderId="0" xfId="45" applyAlignment="1">
      <alignment horizontal="center"/>
    </xf>
    <xf numFmtId="0" fontId="56" fillId="0" borderId="65" xfId="45" applyFont="1" applyBorder="1" applyAlignment="1">
      <alignment horizontal="center" vertical="center"/>
    </xf>
    <xf numFmtId="0" fontId="56" fillId="0" borderId="20" xfId="45" applyFont="1" applyBorder="1" applyAlignment="1">
      <alignment horizontal="center" vertical="center"/>
    </xf>
    <xf numFmtId="0" fontId="62" fillId="0" borderId="83" xfId="45" applyFont="1" applyBorder="1" applyAlignment="1">
      <alignment horizontal="center" vertical="center"/>
    </xf>
    <xf numFmtId="0" fontId="63" fillId="0" borderId="78" xfId="45" applyFont="1" applyBorder="1" applyAlignment="1">
      <alignment horizontal="center" vertical="center" textRotation="255"/>
    </xf>
    <xf numFmtId="0" fontId="62" fillId="0" borderId="88" xfId="45" applyFont="1" applyBorder="1" applyAlignment="1">
      <alignment horizontal="center" vertical="center"/>
    </xf>
    <xf numFmtId="0" fontId="63" fillId="0" borderId="60" xfId="45" applyFont="1" applyBorder="1" applyAlignment="1">
      <alignment horizontal="center" vertical="center" textRotation="255"/>
    </xf>
    <xf numFmtId="0" fontId="63" fillId="0" borderId="0" xfId="45" applyFont="1"/>
    <xf numFmtId="0" fontId="60" fillId="0" borderId="0" xfId="45" applyAlignment="1">
      <alignment horizontal="left"/>
    </xf>
    <xf numFmtId="0" fontId="62" fillId="0" borderId="95" xfId="45" applyFont="1" applyBorder="1" applyAlignment="1">
      <alignment horizontal="center" vertical="center"/>
    </xf>
    <xf numFmtId="0" fontId="63" fillId="0" borderId="107" xfId="45" applyFont="1" applyBorder="1" applyAlignment="1">
      <alignment horizontal="center" vertical="center" textRotation="255"/>
    </xf>
    <xf numFmtId="0" fontId="60" fillId="0" borderId="18" xfId="45" applyBorder="1"/>
    <xf numFmtId="0" fontId="60" fillId="0" borderId="96" xfId="45" applyBorder="1"/>
    <xf numFmtId="0" fontId="60" fillId="0" borderId="97" xfId="45" applyBorder="1"/>
    <xf numFmtId="0" fontId="60" fillId="0" borderId="98" xfId="45" applyBorder="1"/>
    <xf numFmtId="0" fontId="60" fillId="0" borderId="99" xfId="45" applyBorder="1" applyAlignment="1">
      <alignment horizontal="center" vertical="center"/>
    </xf>
    <xf numFmtId="0" fontId="60" fillId="0" borderId="100" xfId="45" applyBorder="1" applyAlignment="1">
      <alignment horizontal="center" vertical="center"/>
    </xf>
    <xf numFmtId="0" fontId="60" fillId="0" borderId="96" xfId="45" applyBorder="1" applyAlignment="1">
      <alignment horizontal="center" vertical="center"/>
    </xf>
    <xf numFmtId="0" fontId="60" fillId="0" borderId="66" xfId="45" applyBorder="1" applyAlignment="1">
      <alignment horizontal="center" vertical="center"/>
    </xf>
    <xf numFmtId="0" fontId="60" fillId="0" borderId="0" xfId="45" applyBorder="1"/>
    <xf numFmtId="0" fontId="60" fillId="0" borderId="99" xfId="45" applyBorder="1" applyAlignment="1">
      <alignment horizontal="center"/>
    </xf>
    <xf numFmtId="0" fontId="60" fillId="0" borderId="96" xfId="45" applyBorder="1" applyAlignment="1">
      <alignment horizontal="center"/>
    </xf>
    <xf numFmtId="0" fontId="60" fillId="0" borderId="99" xfId="45" applyBorder="1"/>
    <xf numFmtId="0" fontId="57" fillId="0" borderId="0" xfId="45" applyFont="1" applyBorder="1" applyAlignment="1">
      <alignment horizontal="left"/>
    </xf>
    <xf numFmtId="0" fontId="60" fillId="0" borderId="19" xfId="45" applyBorder="1"/>
    <xf numFmtId="0" fontId="60" fillId="0" borderId="97" xfId="45" applyBorder="1" applyAlignment="1">
      <alignment horizontal="left" vertical="center"/>
    </xf>
    <xf numFmtId="0" fontId="60" fillId="0" borderId="98" xfId="45" applyBorder="1" applyAlignment="1">
      <alignment horizontal="left" vertical="center"/>
    </xf>
    <xf numFmtId="0" fontId="60" fillId="0" borderId="96" xfId="45" applyBorder="1" applyAlignment="1">
      <alignment horizontal="left" vertical="center"/>
    </xf>
    <xf numFmtId="0" fontId="60" fillId="0" borderId="0" xfId="45" applyBorder="1" applyAlignment="1">
      <alignment horizontal="left" vertical="center"/>
    </xf>
    <xf numFmtId="0" fontId="60" fillId="0" borderId="108" xfId="45" applyBorder="1"/>
    <xf numFmtId="0" fontId="60" fillId="0" borderId="109" xfId="45" applyBorder="1"/>
    <xf numFmtId="0" fontId="60" fillId="0" borderId="110" xfId="45" applyBorder="1"/>
    <xf numFmtId="0" fontId="59" fillId="0" borderId="66" xfId="45" applyFont="1" applyBorder="1" applyAlignment="1">
      <alignment horizontal="center" vertical="center" textRotation="255" shrinkToFit="1"/>
    </xf>
    <xf numFmtId="0" fontId="59" fillId="0" borderId="17" xfId="45" applyFont="1" applyBorder="1" applyAlignment="1">
      <alignment horizontal="center" vertical="center" textRotation="255" shrinkToFit="1"/>
    </xf>
    <xf numFmtId="0" fontId="60" fillId="0" borderId="17" xfId="45" applyBorder="1" applyAlignment="1">
      <alignment horizontal="center" vertical="center"/>
    </xf>
    <xf numFmtId="0" fontId="60" fillId="0" borderId="18" xfId="45" applyBorder="1" applyAlignment="1">
      <alignment horizontal="center" vertical="center"/>
    </xf>
    <xf numFmtId="0" fontId="56" fillId="0" borderId="64" xfId="45" applyFont="1" applyBorder="1" applyAlignment="1">
      <alignment horizontal="center" vertical="center" wrapText="1"/>
    </xf>
    <xf numFmtId="0" fontId="63" fillId="0" borderId="19" xfId="45" applyFont="1" applyBorder="1" applyAlignment="1">
      <alignment horizontal="center" vertical="center"/>
    </xf>
    <xf numFmtId="0" fontId="60" fillId="0" borderId="64" xfId="45" applyBorder="1" applyAlignment="1">
      <alignment horizontal="center"/>
    </xf>
    <xf numFmtId="0" fontId="60" fillId="0" borderId="19" xfId="45" applyBorder="1" applyAlignment="1">
      <alignment horizontal="center"/>
    </xf>
    <xf numFmtId="0" fontId="60" fillId="0" borderId="101" xfId="45" applyBorder="1"/>
    <xf numFmtId="56" fontId="60" fillId="0" borderId="0" xfId="45" applyNumberFormat="1"/>
    <xf numFmtId="0" fontId="0" fillId="24" borderId="0" xfId="0" applyFont="1" applyFill="1" applyAlignment="1">
      <alignment horizontal="right" vertical="center"/>
    </xf>
    <xf numFmtId="0" fontId="44" fillId="0" borderId="0" xfId="0" applyFont="1" applyAlignment="1">
      <alignment shrinkToFit="1"/>
    </xf>
    <xf numFmtId="0" fontId="44" fillId="0" borderId="15" xfId="0" applyFont="1" applyBorder="1" applyAlignment="1"/>
    <xf numFmtId="0" fontId="44" fillId="0" borderId="0" xfId="0" applyFont="1" applyBorder="1" applyAlignment="1"/>
    <xf numFmtId="0" fontId="42" fillId="0" borderId="0" xfId="0" applyFont="1" applyAlignment="1">
      <alignment horizontal="right"/>
    </xf>
    <xf numFmtId="0" fontId="42" fillId="0" borderId="0" xfId="0" applyFont="1" applyAlignment="1">
      <alignment shrinkToFit="1"/>
    </xf>
    <xf numFmtId="0" fontId="5" fillId="0" borderId="0" xfId="0" applyFont="1" applyAlignment="1"/>
    <xf numFmtId="49" fontId="5" fillId="0" borderId="0" xfId="0" applyNumberFormat="1" applyFont="1" applyAlignment="1" applyProtection="1">
      <alignment horizontal="right"/>
      <protection locked="0"/>
    </xf>
    <xf numFmtId="49" fontId="17" fillId="0" borderId="0" xfId="0" applyNumberFormat="1" applyFont="1" applyAlignment="1" applyProtection="1">
      <alignment horizontal="right"/>
      <protection locked="0"/>
    </xf>
    <xf numFmtId="0" fontId="65" fillId="0" borderId="0" xfId="0" applyFont="1"/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2" fillId="0" borderId="1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4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6" fillId="0" borderId="0" xfId="0" applyFont="1" applyFill="1" applyBorder="1" applyAlignment="1"/>
    <xf numFmtId="38" fontId="10" fillId="0" borderId="0" xfId="33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27" borderId="0" xfId="0" applyFont="1" applyFill="1" applyBorder="1" applyAlignment="1">
      <alignment vertical="center"/>
    </xf>
    <xf numFmtId="38" fontId="10" fillId="0" borderId="72" xfId="33" applyFont="1" applyFill="1" applyBorder="1" applyAlignment="1" applyProtection="1">
      <alignment vertical="center"/>
    </xf>
    <xf numFmtId="38" fontId="10" fillId="0" borderId="73" xfId="33" applyFont="1" applyFill="1" applyBorder="1" applyAlignment="1" applyProtection="1">
      <alignment vertical="center"/>
    </xf>
    <xf numFmtId="0" fontId="10" fillId="0" borderId="10" xfId="0" applyFont="1" applyBorder="1" applyAlignment="1">
      <alignment horizontal="center" vertical="center"/>
    </xf>
    <xf numFmtId="0" fontId="12" fillId="0" borderId="67" xfId="0" applyFont="1" applyBorder="1"/>
    <xf numFmtId="0" fontId="0" fillId="0" borderId="67" xfId="0" applyFont="1" applyBorder="1" applyAlignment="1">
      <alignment horizontal="center" vertical="center"/>
    </xf>
    <xf numFmtId="0" fontId="12" fillId="0" borderId="42" xfId="0" applyFont="1" applyBorder="1"/>
    <xf numFmtId="0" fontId="12" fillId="25" borderId="73" xfId="0" applyFont="1" applyFill="1" applyBorder="1" applyAlignment="1" applyProtection="1">
      <alignment horizontal="right" vertical="center"/>
      <protection locked="0"/>
    </xf>
    <xf numFmtId="0" fontId="12" fillId="0" borderId="73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22" xfId="0" applyFont="1" applyFill="1" applyBorder="1" applyAlignment="1">
      <alignment vertical="center" shrinkToFit="1"/>
    </xf>
    <xf numFmtId="0" fontId="12" fillId="33" borderId="73" xfId="0" applyFont="1" applyFill="1" applyBorder="1" applyAlignment="1" applyProtection="1">
      <alignment horizontal="right" vertical="center"/>
      <protection locked="0"/>
    </xf>
    <xf numFmtId="0" fontId="0" fillId="0" borderId="67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0" fontId="0" fillId="37" borderId="70" xfId="0" applyFont="1" applyFill="1" applyBorder="1"/>
    <xf numFmtId="0" fontId="12" fillId="37" borderId="68" xfId="0" applyFont="1" applyFill="1" applyBorder="1"/>
    <xf numFmtId="0" fontId="9" fillId="37" borderId="68" xfId="0" applyFont="1" applyFill="1" applyBorder="1"/>
    <xf numFmtId="0" fontId="0" fillId="37" borderId="68" xfId="0" applyFont="1" applyFill="1" applyBorder="1"/>
    <xf numFmtId="0" fontId="36" fillId="37" borderId="68" xfId="0" applyFont="1" applyFill="1" applyBorder="1"/>
    <xf numFmtId="0" fontId="36" fillId="37" borderId="52" xfId="0" applyFont="1" applyFill="1" applyBorder="1"/>
    <xf numFmtId="0" fontId="0" fillId="38" borderId="70" xfId="0" applyFont="1" applyFill="1" applyBorder="1"/>
    <xf numFmtId="0" fontId="12" fillId="38" borderId="52" xfId="0" applyFont="1" applyFill="1" applyBorder="1"/>
    <xf numFmtId="0" fontId="67" fillId="0" borderId="0" xfId="0" applyFont="1" applyFill="1" applyBorder="1"/>
    <xf numFmtId="0" fontId="68" fillId="0" borderId="0" xfId="0" applyFont="1" applyFill="1" applyBorder="1"/>
    <xf numFmtId="0" fontId="10" fillId="24" borderId="0" xfId="0" applyFont="1" applyFill="1" applyBorder="1" applyAlignment="1" applyProtection="1">
      <alignment vertical="center"/>
    </xf>
    <xf numFmtId="0" fontId="69" fillId="24" borderId="0" xfId="0" applyFont="1" applyFill="1"/>
    <xf numFmtId="0" fontId="10" fillId="0" borderId="0" xfId="0" applyFont="1" applyFill="1" applyBorder="1" applyAlignment="1">
      <alignment horizontal="left" vertical="center"/>
    </xf>
    <xf numFmtId="0" fontId="0" fillId="35" borderId="70" xfId="0" applyFont="1" applyFill="1" applyBorder="1"/>
    <xf numFmtId="0" fontId="12" fillId="35" borderId="68" xfId="0" applyFont="1" applyFill="1" applyBorder="1"/>
    <xf numFmtId="0" fontId="0" fillId="35" borderId="68" xfId="0" applyFont="1" applyFill="1" applyBorder="1"/>
    <xf numFmtId="0" fontId="67" fillId="35" borderId="68" xfId="0" applyFont="1" applyFill="1" applyBorder="1"/>
    <xf numFmtId="0" fontId="67" fillId="35" borderId="52" xfId="0" applyFont="1" applyFill="1" applyBorder="1"/>
    <xf numFmtId="0" fontId="12" fillId="38" borderId="68" xfId="0" applyFont="1" applyFill="1" applyBorder="1"/>
    <xf numFmtId="0" fontId="0" fillId="38" borderId="68" xfId="0" applyFont="1" applyFill="1" applyBorder="1"/>
    <xf numFmtId="0" fontId="0" fillId="0" borderId="121" xfId="0" applyBorder="1" applyAlignment="1">
      <alignment vertical="center"/>
    </xf>
    <xf numFmtId="0" fontId="0" fillId="0" borderId="122" xfId="0" applyBorder="1" applyAlignment="1">
      <alignment vertical="center"/>
    </xf>
    <xf numFmtId="0" fontId="43" fillId="0" borderId="3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43" fillId="0" borderId="3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13" fillId="0" borderId="123" xfId="0" quotePrefix="1" applyFont="1" applyBorder="1" applyAlignment="1">
      <alignment horizontal="center" vertical="center" shrinkToFit="1"/>
    </xf>
    <xf numFmtId="0" fontId="13" fillId="0" borderId="123" xfId="0" applyFont="1" applyBorder="1" applyAlignment="1">
      <alignment vertical="center" shrinkToFit="1"/>
    </xf>
    <xf numFmtId="0" fontId="60" fillId="0" borderId="17" xfId="45" applyBorder="1" applyAlignment="1">
      <alignment horizontal="center"/>
    </xf>
    <xf numFmtId="0" fontId="57" fillId="0" borderId="0" xfId="45" applyFont="1" applyBorder="1" applyAlignment="1">
      <alignment horizontal="left"/>
    </xf>
    <xf numFmtId="0" fontId="60" fillId="0" borderId="66" xfId="45" applyBorder="1" applyAlignment="1">
      <alignment horizontal="center" vertical="center"/>
    </xf>
    <xf numFmtId="0" fontId="60" fillId="0" borderId="18" xfId="45" applyBorder="1" applyAlignment="1">
      <alignment horizontal="center" vertical="center"/>
    </xf>
    <xf numFmtId="0" fontId="56" fillId="0" borderId="65" xfId="45" applyFont="1" applyBorder="1" applyAlignment="1">
      <alignment horizontal="center" vertical="center"/>
    </xf>
    <xf numFmtId="0" fontId="56" fillId="0" borderId="20" xfId="45" applyFont="1" applyBorder="1" applyAlignment="1">
      <alignment horizontal="center" vertical="center"/>
    </xf>
    <xf numFmtId="0" fontId="63" fillId="0" borderId="19" xfId="45" applyFont="1" applyBorder="1" applyAlignment="1">
      <alignment horizontal="center" vertical="center"/>
    </xf>
    <xf numFmtId="0" fontId="56" fillId="0" borderId="64" xfId="45" applyFont="1" applyBorder="1" applyAlignment="1">
      <alignment horizontal="center" vertical="center" wrapText="1"/>
    </xf>
    <xf numFmtId="0" fontId="60" fillId="0" borderId="18" xfId="45" applyBorder="1"/>
    <xf numFmtId="0" fontId="60" fillId="0" borderId="19" xfId="45" applyBorder="1"/>
    <xf numFmtId="0" fontId="60" fillId="0" borderId="0" xfId="45" applyAlignment="1">
      <alignment horizontal="left"/>
    </xf>
    <xf numFmtId="0" fontId="60" fillId="0" borderId="17" xfId="45" applyBorder="1" applyAlignment="1">
      <alignment horizontal="center" vertical="center"/>
    </xf>
    <xf numFmtId="0" fontId="60" fillId="0" borderId="64" xfId="45" applyBorder="1" applyAlignment="1">
      <alignment horizontal="center"/>
    </xf>
    <xf numFmtId="0" fontId="60" fillId="0" borderId="19" xfId="45" applyBorder="1" applyAlignment="1">
      <alignment horizontal="center"/>
    </xf>
    <xf numFmtId="49" fontId="72" fillId="0" borderId="0" xfId="0" applyNumberFormat="1" applyFont="1" applyAlignment="1" applyProtection="1">
      <alignment horizontal="right"/>
      <protection locked="0"/>
    </xf>
    <xf numFmtId="0" fontId="72" fillId="0" borderId="0" xfId="0" applyFont="1" applyAlignment="1">
      <alignment shrinkToFit="1"/>
    </xf>
    <xf numFmtId="0" fontId="10" fillId="0" borderId="67" xfId="0" applyFont="1" applyFill="1" applyBorder="1" applyAlignment="1" applyProtection="1">
      <alignment horizontal="center" vertical="center"/>
    </xf>
    <xf numFmtId="0" fontId="73" fillId="0" borderId="0" xfId="0" applyFont="1" applyFill="1"/>
    <xf numFmtId="0" fontId="73" fillId="0" borderId="0" xfId="0" applyFont="1" applyFill="1" applyBorder="1"/>
    <xf numFmtId="0" fontId="75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 applyAlignment="1">
      <alignment vertical="center"/>
    </xf>
    <xf numFmtId="0" fontId="75" fillId="0" borderId="17" xfId="0" applyFont="1" applyFill="1" applyBorder="1"/>
    <xf numFmtId="0" fontId="75" fillId="0" borderId="0" xfId="0" applyFont="1" applyFill="1" applyBorder="1" applyAlignment="1">
      <alignment horizontal="left" vertical="center"/>
    </xf>
    <xf numFmtId="0" fontId="75" fillId="0" borderId="137" xfId="0" applyFont="1" applyFill="1" applyBorder="1"/>
    <xf numFmtId="0" fontId="75" fillId="0" borderId="14" xfId="0" applyFont="1" applyFill="1" applyBorder="1"/>
    <xf numFmtId="0" fontId="75" fillId="0" borderId="130" xfId="0" applyFont="1" applyFill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left" vertical="center"/>
    </xf>
    <xf numFmtId="0" fontId="75" fillId="0" borderId="16" xfId="0" applyFont="1" applyFill="1" applyBorder="1"/>
    <xf numFmtId="0" fontId="75" fillId="0" borderId="18" xfId="0" applyFont="1" applyFill="1" applyBorder="1"/>
    <xf numFmtId="0" fontId="75" fillId="0" borderId="19" xfId="0" applyFont="1" applyFill="1" applyBorder="1"/>
    <xf numFmtId="0" fontId="75" fillId="0" borderId="20" xfId="0" applyFont="1" applyFill="1" applyBorder="1"/>
    <xf numFmtId="0" fontId="75" fillId="0" borderId="0" xfId="0" applyFont="1" applyFill="1" applyBorder="1" applyAlignment="1"/>
    <xf numFmtId="0" fontId="75" fillId="0" borderId="0" xfId="0" applyFont="1" applyFill="1" applyAlignment="1"/>
    <xf numFmtId="0" fontId="75" fillId="0" borderId="15" xfId="0" applyFont="1" applyFill="1" applyBorder="1" applyAlignment="1"/>
    <xf numFmtId="0" fontId="4" fillId="24" borderId="0" xfId="0" applyFont="1" applyFill="1"/>
    <xf numFmtId="0" fontId="4" fillId="0" borderId="0" xfId="0" applyFont="1" applyFill="1"/>
    <xf numFmtId="0" fontId="16" fillId="24" borderId="145" xfId="0" applyFont="1" applyFill="1" applyBorder="1" applyAlignment="1">
      <alignment horizontal="center" vertical="center"/>
    </xf>
    <xf numFmtId="0" fontId="16" fillId="24" borderId="69" xfId="0" applyFont="1" applyFill="1" applyBorder="1" applyAlignment="1">
      <alignment horizontal="center" vertical="center"/>
    </xf>
    <xf numFmtId="0" fontId="16" fillId="24" borderId="101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vertical="center" wrapText="1"/>
    </xf>
    <xf numFmtId="0" fontId="75" fillId="0" borderId="130" xfId="0" applyFont="1" applyFill="1" applyBorder="1" applyAlignment="1">
      <alignment vertical="center" wrapText="1"/>
    </xf>
    <xf numFmtId="0" fontId="75" fillId="0" borderId="0" xfId="0" applyFont="1" applyFill="1" applyBorder="1" applyAlignment="1">
      <alignment vertical="center" wrapText="1"/>
    </xf>
    <xf numFmtId="0" fontId="75" fillId="0" borderId="16" xfId="0" applyFont="1" applyFill="1" applyBorder="1" applyAlignment="1">
      <alignment vertical="center" wrapText="1"/>
    </xf>
    <xf numFmtId="0" fontId="75" fillId="0" borderId="15" xfId="0" applyFont="1" applyFill="1" applyBorder="1" applyAlignment="1">
      <alignment vertical="center" wrapText="1"/>
    </xf>
    <xf numFmtId="0" fontId="75" fillId="0" borderId="133" xfId="0" applyFont="1" applyFill="1" applyBorder="1" applyAlignment="1">
      <alignment vertical="center" wrapText="1"/>
    </xf>
    <xf numFmtId="0" fontId="75" fillId="0" borderId="19" xfId="0" applyFont="1" applyFill="1" applyBorder="1" applyAlignment="1">
      <alignment vertical="center"/>
    </xf>
    <xf numFmtId="0" fontId="75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87" fillId="0" borderId="99" xfId="0" applyFont="1" applyFill="1" applyBorder="1" applyAlignment="1">
      <alignment vertical="center"/>
    </xf>
    <xf numFmtId="0" fontId="87" fillId="0" borderId="101" xfId="0" applyFont="1" applyFill="1" applyBorder="1" applyAlignment="1">
      <alignment vertical="center"/>
    </xf>
    <xf numFmtId="0" fontId="16" fillId="24" borderId="121" xfId="0" applyFont="1" applyFill="1" applyBorder="1" applyAlignment="1">
      <alignment horizontal="center" vertical="center"/>
    </xf>
    <xf numFmtId="0" fontId="16" fillId="24" borderId="120" xfId="0" applyFont="1" applyFill="1" applyBorder="1" applyAlignment="1">
      <alignment horizontal="center" vertical="center"/>
    </xf>
    <xf numFmtId="0" fontId="16" fillId="24" borderId="114" xfId="0" applyFont="1" applyFill="1" applyBorder="1" applyAlignment="1">
      <alignment horizontal="center" vertical="center"/>
    </xf>
    <xf numFmtId="0" fontId="16" fillId="24" borderId="21" xfId="0" applyFont="1" applyFill="1" applyBorder="1" applyAlignment="1">
      <alignment horizontal="center" vertical="center"/>
    </xf>
    <xf numFmtId="0" fontId="47" fillId="0" borderId="124" xfId="0" applyFont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7" fillId="29" borderId="0" xfId="0" applyFont="1" applyFill="1" applyAlignment="1">
      <alignment horizontal="center" vertical="center" wrapText="1"/>
    </xf>
    <xf numFmtId="0" fontId="37" fillId="29" borderId="0" xfId="0" applyFont="1" applyFill="1" applyAlignment="1">
      <alignment horizontal="center" vertical="center"/>
    </xf>
    <xf numFmtId="0" fontId="0" fillId="27" borderId="35" xfId="0" applyFont="1" applyFill="1" applyBorder="1" applyAlignment="1">
      <alignment vertical="center" wrapText="1"/>
    </xf>
    <xf numFmtId="0" fontId="12" fillId="27" borderId="35" xfId="0" applyFont="1" applyFill="1" applyBorder="1" applyAlignment="1">
      <alignment vertical="center" wrapText="1"/>
    </xf>
    <xf numFmtId="0" fontId="12" fillId="27" borderId="0" xfId="0" applyFont="1" applyFill="1" applyBorder="1" applyAlignment="1">
      <alignment vertical="center" wrapText="1"/>
    </xf>
    <xf numFmtId="0" fontId="51" fillId="32" borderId="41" xfId="0" applyFont="1" applyFill="1" applyBorder="1" applyAlignment="1">
      <alignment vertical="center"/>
    </xf>
    <xf numFmtId="0" fontId="51" fillId="32" borderId="35" xfId="0" applyFont="1" applyFill="1" applyBorder="1" applyAlignment="1">
      <alignment vertical="center"/>
    </xf>
    <xf numFmtId="0" fontId="51" fillId="32" borderId="36" xfId="0" applyFont="1" applyFill="1" applyBorder="1" applyAlignment="1">
      <alignment vertical="center"/>
    </xf>
    <xf numFmtId="0" fontId="51" fillId="24" borderId="0" xfId="0" applyFont="1" applyFill="1" applyBorder="1" applyAlignment="1">
      <alignment vertical="center"/>
    </xf>
    <xf numFmtId="0" fontId="51" fillId="24" borderId="19" xfId="0" applyFont="1" applyFill="1" applyBorder="1" applyAlignment="1">
      <alignment vertical="center"/>
    </xf>
    <xf numFmtId="0" fontId="48" fillId="32" borderId="17" xfId="0" applyFont="1" applyFill="1" applyBorder="1" applyAlignment="1">
      <alignment horizontal="left" vertical="top" wrapText="1"/>
    </xf>
    <xf numFmtId="0" fontId="48" fillId="32" borderId="0" xfId="0" applyFont="1" applyFill="1" applyBorder="1" applyAlignment="1">
      <alignment horizontal="left" vertical="top" wrapText="1"/>
    </xf>
    <xf numFmtId="0" fontId="48" fillId="32" borderId="16" xfId="0" applyFont="1" applyFill="1" applyBorder="1" applyAlignment="1">
      <alignment horizontal="left" vertical="top" wrapText="1"/>
    </xf>
    <xf numFmtId="0" fontId="48" fillId="32" borderId="18" xfId="0" applyFont="1" applyFill="1" applyBorder="1" applyAlignment="1">
      <alignment horizontal="left" vertical="top" wrapText="1"/>
    </xf>
    <xf numFmtId="0" fontId="48" fillId="32" borderId="19" xfId="0" applyFont="1" applyFill="1" applyBorder="1" applyAlignment="1">
      <alignment horizontal="left" vertical="top" wrapText="1"/>
    </xf>
    <xf numFmtId="0" fontId="48" fillId="32" borderId="20" xfId="0" applyFont="1" applyFill="1" applyBorder="1" applyAlignment="1">
      <alignment horizontal="left" vertical="top" wrapText="1"/>
    </xf>
    <xf numFmtId="0" fontId="10" fillId="24" borderId="0" xfId="0" applyFont="1" applyFill="1" applyBorder="1" applyAlignment="1">
      <alignment vertical="center"/>
    </xf>
    <xf numFmtId="0" fontId="10" fillId="0" borderId="22" xfId="0" applyFont="1" applyFill="1" applyBorder="1" applyAlignment="1" applyProtection="1">
      <alignment vertical="center"/>
      <protection locked="0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28" borderId="18" xfId="0" applyFont="1" applyFill="1" applyBorder="1" applyAlignment="1">
      <alignment horizontal="center" vertical="center"/>
    </xf>
    <xf numFmtId="0" fontId="10" fillId="28" borderId="19" xfId="0" applyFont="1" applyFill="1" applyBorder="1" applyAlignment="1">
      <alignment horizontal="center" vertical="center"/>
    </xf>
    <xf numFmtId="0" fontId="10" fillId="28" borderId="20" xfId="0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shrinkToFit="1"/>
    </xf>
    <xf numFmtId="0" fontId="0" fillId="26" borderId="67" xfId="0" applyFill="1" applyBorder="1" applyAlignment="1" applyProtection="1">
      <alignment vertical="center" shrinkToFit="1"/>
      <protection locked="0"/>
    </xf>
    <xf numFmtId="0" fontId="0" fillId="26" borderId="116" xfId="0" applyFill="1" applyBorder="1" applyAlignment="1" applyProtection="1">
      <alignment vertical="center" shrinkToFit="1"/>
      <protection locked="0"/>
    </xf>
    <xf numFmtId="0" fontId="0" fillId="33" borderId="67" xfId="0" applyFont="1" applyFill="1" applyBorder="1" applyAlignment="1" applyProtection="1">
      <alignment vertical="center" wrapText="1"/>
      <protection locked="0"/>
    </xf>
    <xf numFmtId="0" fontId="12" fillId="33" borderId="67" xfId="0" applyFont="1" applyFill="1" applyBorder="1" applyAlignment="1" applyProtection="1">
      <alignment vertical="center"/>
      <protection locked="0"/>
    </xf>
    <xf numFmtId="0" fontId="12" fillId="0" borderId="67" xfId="0" applyFont="1" applyBorder="1" applyAlignment="1">
      <alignment horizontal="left" vertical="center"/>
    </xf>
    <xf numFmtId="0" fontId="0" fillId="33" borderId="67" xfId="0" applyFont="1" applyFill="1" applyBorder="1" applyAlignment="1" applyProtection="1">
      <alignment vertical="center"/>
      <protection locked="0"/>
    </xf>
    <xf numFmtId="0" fontId="12" fillId="33" borderId="116" xfId="0" applyFont="1" applyFill="1" applyBorder="1" applyAlignment="1" applyProtection="1">
      <alignment vertical="center"/>
      <protection locked="0"/>
    </xf>
    <xf numFmtId="0" fontId="0" fillId="27" borderId="0" xfId="0" applyFont="1" applyFill="1" applyAlignment="1">
      <alignment vertical="center" wrapText="1"/>
    </xf>
    <xf numFmtId="0" fontId="12" fillId="27" borderId="0" xfId="0" applyFont="1" applyFill="1" applyAlignment="1">
      <alignment vertical="center" wrapText="1"/>
    </xf>
    <xf numFmtId="0" fontId="10" fillId="0" borderId="17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33" borderId="99" xfId="0" applyFont="1" applyFill="1" applyBorder="1" applyAlignment="1" applyProtection="1">
      <alignment horizontal="left" vertical="center"/>
      <protection locked="0"/>
    </xf>
    <xf numFmtId="0" fontId="10" fillId="33" borderId="102" xfId="0" applyFont="1" applyFill="1" applyBorder="1" applyAlignment="1" applyProtection="1">
      <alignment horizontal="left" vertical="center"/>
      <protection locked="0"/>
    </xf>
    <xf numFmtId="0" fontId="0" fillId="36" borderId="67" xfId="0" applyFont="1" applyFill="1" applyBorder="1" applyAlignment="1" applyProtection="1">
      <alignment horizontal="left" vertical="center"/>
      <protection locked="0"/>
    </xf>
    <xf numFmtId="0" fontId="55" fillId="34" borderId="0" xfId="0" applyFont="1" applyFill="1" applyAlignment="1">
      <alignment vertical="center" wrapText="1"/>
    </xf>
    <xf numFmtId="0" fontId="54" fillId="34" borderId="0" xfId="0" applyFont="1" applyFill="1" applyAlignment="1">
      <alignment vertical="center"/>
    </xf>
    <xf numFmtId="0" fontId="10" fillId="25" borderId="22" xfId="0" applyFont="1" applyFill="1" applyBorder="1" applyAlignment="1" applyProtection="1">
      <alignment vertical="center"/>
      <protection locked="0"/>
    </xf>
    <xf numFmtId="0" fontId="10" fillId="25" borderId="23" xfId="0" applyFont="1" applyFill="1" applyBorder="1" applyAlignment="1" applyProtection="1">
      <alignment vertical="center"/>
      <protection locked="0"/>
    </xf>
    <xf numFmtId="0" fontId="10" fillId="25" borderId="24" xfId="0" applyFont="1" applyFill="1" applyBorder="1" applyAlignment="1" applyProtection="1">
      <alignment vertical="center"/>
      <protection locked="0"/>
    </xf>
    <xf numFmtId="0" fontId="10" fillId="30" borderId="35" xfId="0" applyFont="1" applyFill="1" applyBorder="1" applyAlignment="1">
      <alignment horizontal="center" vertical="center" wrapText="1"/>
    </xf>
    <xf numFmtId="0" fontId="10" fillId="30" borderId="0" xfId="0" applyFont="1" applyFill="1" applyBorder="1" applyAlignment="1">
      <alignment horizontal="center" vertical="center" wrapText="1"/>
    </xf>
    <xf numFmtId="0" fontId="11" fillId="31" borderId="41" xfId="0" applyFont="1" applyFill="1" applyBorder="1" applyAlignment="1">
      <alignment horizontal="center" vertical="center" wrapText="1" shrinkToFit="1"/>
    </xf>
    <xf numFmtId="0" fontId="11" fillId="31" borderId="36" xfId="0" applyFont="1" applyFill="1" applyBorder="1" applyAlignment="1">
      <alignment horizontal="center" vertical="center" wrapText="1" shrinkToFit="1"/>
    </xf>
    <xf numFmtId="0" fontId="11" fillId="31" borderId="17" xfId="0" applyFont="1" applyFill="1" applyBorder="1" applyAlignment="1">
      <alignment horizontal="center" vertical="center" wrapText="1" shrinkToFit="1"/>
    </xf>
    <xf numFmtId="0" fontId="11" fillId="31" borderId="16" xfId="0" applyFont="1" applyFill="1" applyBorder="1" applyAlignment="1">
      <alignment horizontal="center" vertical="center" wrapText="1" shrinkToFit="1"/>
    </xf>
    <xf numFmtId="0" fontId="11" fillId="31" borderId="18" xfId="0" applyFont="1" applyFill="1" applyBorder="1" applyAlignment="1">
      <alignment horizontal="center" vertical="center" wrapText="1" shrinkToFit="1"/>
    </xf>
    <xf numFmtId="0" fontId="11" fillId="31" borderId="20" xfId="0" applyFont="1" applyFill="1" applyBorder="1" applyAlignment="1">
      <alignment horizontal="center" vertical="center" wrapText="1" shrinkToFit="1"/>
    </xf>
    <xf numFmtId="0" fontId="0" fillId="24" borderId="45" xfId="0" applyFont="1" applyFill="1" applyBorder="1" applyAlignment="1">
      <alignment vertical="center"/>
    </xf>
    <xf numFmtId="0" fontId="12" fillId="24" borderId="46" xfId="0" applyFont="1" applyFill="1" applyBorder="1" applyAlignment="1">
      <alignment vertical="center"/>
    </xf>
    <xf numFmtId="0" fontId="12" fillId="24" borderId="47" xfId="0" applyFont="1" applyFill="1" applyBorder="1" applyAlignment="1">
      <alignment vertical="center"/>
    </xf>
    <xf numFmtId="0" fontId="12" fillId="24" borderId="17" xfId="0" applyFont="1" applyFill="1" applyBorder="1" applyAlignment="1">
      <alignment vertical="center"/>
    </xf>
    <xf numFmtId="0" fontId="12" fillId="24" borderId="0" xfId="0" applyFont="1" applyFill="1" applyBorder="1" applyAlignment="1">
      <alignment vertical="center"/>
    </xf>
    <xf numFmtId="0" fontId="12" fillId="24" borderId="44" xfId="0" applyFont="1" applyFill="1" applyBorder="1" applyAlignment="1">
      <alignment vertical="center"/>
    </xf>
    <xf numFmtId="0" fontId="12" fillId="0" borderId="10" xfId="0" applyFont="1" applyBorder="1" applyAlignment="1">
      <alignment horizontal="distributed" vertical="center"/>
    </xf>
    <xf numFmtId="0" fontId="10" fillId="25" borderId="10" xfId="0" applyFont="1" applyFill="1" applyBorder="1" applyAlignment="1" applyProtection="1">
      <alignment vertical="center"/>
      <protection locked="0"/>
    </xf>
    <xf numFmtId="0" fontId="10" fillId="28" borderId="41" xfId="0" applyFont="1" applyFill="1" applyBorder="1" applyAlignment="1">
      <alignment horizontal="center" vertical="center" wrapText="1"/>
    </xf>
    <xf numFmtId="0" fontId="7" fillId="28" borderId="35" xfId="0" applyFont="1" applyFill="1" applyBorder="1" applyAlignment="1">
      <alignment horizontal="center" vertical="center"/>
    </xf>
    <xf numFmtId="0" fontId="7" fillId="28" borderId="36" xfId="0" applyFont="1" applyFill="1" applyBorder="1" applyAlignment="1">
      <alignment horizontal="center" vertical="center"/>
    </xf>
    <xf numFmtId="0" fontId="7" fillId="28" borderId="17" xfId="0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0" fontId="0" fillId="25" borderId="73" xfId="0" applyFont="1" applyFill="1" applyBorder="1" applyAlignment="1" applyProtection="1">
      <alignment vertical="center" shrinkToFit="1"/>
      <protection locked="0"/>
    </xf>
    <xf numFmtId="0" fontId="12" fillId="25" borderId="73" xfId="0" applyFont="1" applyFill="1" applyBorder="1" applyAlignment="1" applyProtection="1">
      <alignment vertical="center" shrinkToFit="1"/>
      <protection locked="0"/>
    </xf>
    <xf numFmtId="0" fontId="0" fillId="25" borderId="67" xfId="0" applyFont="1" applyFill="1" applyBorder="1" applyAlignment="1" applyProtection="1">
      <alignment vertical="center" wrapText="1"/>
      <protection locked="0"/>
    </xf>
    <xf numFmtId="0" fontId="12" fillId="25" borderId="67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39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0" fontId="10" fillId="0" borderId="22" xfId="0" applyFont="1" applyFill="1" applyBorder="1" applyAlignment="1" applyProtection="1">
      <alignment vertical="center" shrinkToFit="1"/>
    </xf>
    <xf numFmtId="0" fontId="10" fillId="0" borderId="23" xfId="0" applyFont="1" applyFill="1" applyBorder="1" applyAlignment="1" applyProtection="1">
      <alignment vertical="center" shrinkToFit="1"/>
    </xf>
    <xf numFmtId="0" fontId="10" fillId="0" borderId="24" xfId="0" applyFont="1" applyFill="1" applyBorder="1" applyAlignment="1" applyProtection="1">
      <alignment vertical="center" shrinkToFit="1"/>
    </xf>
    <xf numFmtId="0" fontId="10" fillId="25" borderId="10" xfId="0" applyFont="1" applyFill="1" applyBorder="1" applyAlignment="1" applyProtection="1">
      <alignment horizontal="center" vertical="center"/>
      <protection locked="0"/>
    </xf>
    <xf numFmtId="0" fontId="10" fillId="25" borderId="22" xfId="0" applyFont="1" applyFill="1" applyBorder="1" applyAlignment="1" applyProtection="1">
      <alignment vertical="center" shrinkToFit="1"/>
      <protection locked="0"/>
    </xf>
    <xf numFmtId="0" fontId="10" fillId="25" borderId="23" xfId="0" applyFont="1" applyFill="1" applyBorder="1" applyAlignment="1" applyProtection="1">
      <alignment vertical="center" shrinkToFit="1"/>
      <protection locked="0"/>
    </xf>
    <xf numFmtId="0" fontId="10" fillId="25" borderId="24" xfId="0" applyFont="1" applyFill="1" applyBorder="1" applyAlignment="1" applyProtection="1">
      <alignment vertical="center" shrinkToFit="1"/>
      <protection locked="0"/>
    </xf>
    <xf numFmtId="0" fontId="12" fillId="24" borderId="10" xfId="0" applyFont="1" applyFill="1" applyBorder="1" applyAlignment="1">
      <alignment horizontal="distributed" vertical="center"/>
    </xf>
    <xf numFmtId="0" fontId="8" fillId="0" borderId="39" xfId="0" applyFont="1" applyBorder="1" applyAlignment="1">
      <alignment horizontal="center" vertical="center" shrinkToFit="1"/>
    </xf>
    <xf numFmtId="0" fontId="10" fillId="0" borderId="22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24" xfId="0" applyFont="1" applyFill="1" applyBorder="1" applyAlignment="1" applyProtection="1">
      <alignment vertical="center"/>
    </xf>
    <xf numFmtId="0" fontId="12" fillId="0" borderId="117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0" fontId="10" fillId="24" borderId="0" xfId="0" applyFont="1" applyFill="1" applyBorder="1" applyAlignment="1" applyProtection="1">
      <alignment horizontal="left" vertical="center"/>
    </xf>
    <xf numFmtId="0" fontId="0" fillId="27" borderId="64" xfId="0" applyFont="1" applyFill="1" applyBorder="1" applyAlignment="1">
      <alignment horizontal="left" vertical="center" wrapText="1"/>
    </xf>
    <xf numFmtId="0" fontId="0" fillId="27" borderId="0" xfId="0" applyFont="1" applyFill="1" applyBorder="1" applyAlignment="1">
      <alignment horizontal="left" vertical="center" wrapText="1"/>
    </xf>
    <xf numFmtId="0" fontId="10" fillId="36" borderId="99" xfId="0" applyFont="1" applyFill="1" applyBorder="1" applyAlignment="1" applyProtection="1">
      <alignment horizontal="left" vertical="center" shrinkToFit="1"/>
      <protection locked="0"/>
    </xf>
    <xf numFmtId="0" fontId="10" fillId="36" borderId="102" xfId="0" applyFont="1" applyFill="1" applyBorder="1" applyAlignment="1" applyProtection="1">
      <alignment horizontal="left" vertical="center" shrinkToFit="1"/>
      <protection locked="0"/>
    </xf>
    <xf numFmtId="0" fontId="10" fillId="33" borderId="99" xfId="0" applyFont="1" applyFill="1" applyBorder="1" applyAlignment="1" applyProtection="1">
      <alignment horizontal="left" vertical="center" shrinkToFit="1"/>
      <protection locked="0"/>
    </xf>
    <xf numFmtId="0" fontId="10" fillId="33" borderId="102" xfId="0" applyFont="1" applyFill="1" applyBorder="1" applyAlignment="1" applyProtection="1">
      <alignment horizontal="left" vertical="center" shrinkToFit="1"/>
      <protection locked="0"/>
    </xf>
    <xf numFmtId="0" fontId="10" fillId="33" borderId="67" xfId="0" applyFont="1" applyFill="1" applyBorder="1" applyAlignment="1" applyProtection="1">
      <alignment horizontal="left" vertical="center" shrinkToFit="1"/>
      <protection locked="0"/>
    </xf>
    <xf numFmtId="0" fontId="0" fillId="25" borderId="42" xfId="0" applyFont="1" applyFill="1" applyBorder="1" applyAlignment="1" applyProtection="1">
      <alignment horizontal="left" vertical="center" shrinkToFit="1"/>
      <protection locked="0"/>
    </xf>
    <xf numFmtId="0" fontId="0" fillId="25" borderId="43" xfId="0" applyFont="1" applyFill="1" applyBorder="1" applyAlignment="1" applyProtection="1">
      <alignment horizontal="left" vertical="center" shrinkToFit="1"/>
      <protection locked="0"/>
    </xf>
    <xf numFmtId="0" fontId="0" fillId="0" borderId="67" xfId="0" applyFont="1" applyBorder="1" applyAlignment="1">
      <alignment horizontal="left" vertical="center"/>
    </xf>
    <xf numFmtId="0" fontId="0" fillId="33" borderId="42" xfId="0" applyFont="1" applyFill="1" applyBorder="1" applyAlignment="1" applyProtection="1">
      <alignment vertical="center" shrinkToFit="1"/>
      <protection locked="0"/>
    </xf>
    <xf numFmtId="0" fontId="0" fillId="33" borderId="43" xfId="0" applyFont="1" applyFill="1" applyBorder="1" applyAlignment="1" applyProtection="1">
      <alignment vertical="center" shrinkToFit="1"/>
      <protection locked="0"/>
    </xf>
    <xf numFmtId="0" fontId="0" fillId="33" borderId="67" xfId="0" applyFill="1" applyBorder="1" applyAlignment="1" applyProtection="1">
      <alignment vertical="center" shrinkToFit="1"/>
      <protection locked="0"/>
    </xf>
    <xf numFmtId="0" fontId="0" fillId="33" borderId="116" xfId="0" applyFill="1" applyBorder="1" applyAlignment="1" applyProtection="1">
      <alignment vertical="center" shrinkToFit="1"/>
      <protection locked="0"/>
    </xf>
    <xf numFmtId="0" fontId="0" fillId="33" borderId="73" xfId="0" applyFont="1" applyFill="1" applyBorder="1" applyAlignment="1" applyProtection="1">
      <alignment vertical="center" shrinkToFit="1"/>
      <protection locked="0"/>
    </xf>
    <xf numFmtId="0" fontId="12" fillId="33" borderId="73" xfId="0" applyFont="1" applyFill="1" applyBorder="1" applyAlignment="1" applyProtection="1">
      <alignment vertical="center" shrinkToFit="1"/>
      <protection locked="0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38" fontId="10" fillId="0" borderId="73" xfId="33" applyFont="1" applyFill="1" applyBorder="1" applyAlignment="1" applyProtection="1">
      <alignment horizontal="right" vertical="center"/>
    </xf>
    <xf numFmtId="38" fontId="10" fillId="0" borderId="115" xfId="33" applyFont="1" applyFill="1" applyBorder="1" applyAlignment="1" applyProtection="1">
      <alignment horizontal="right" vertical="center"/>
    </xf>
    <xf numFmtId="0" fontId="10" fillId="25" borderId="99" xfId="0" applyFont="1" applyFill="1" applyBorder="1" applyAlignment="1" applyProtection="1">
      <alignment horizontal="left" vertical="center" shrinkToFit="1"/>
      <protection locked="0"/>
    </xf>
    <xf numFmtId="0" fontId="10" fillId="25" borderId="102" xfId="0" applyFont="1" applyFill="1" applyBorder="1" applyAlignment="1" applyProtection="1">
      <alignment horizontal="left" vertical="center" shrinkToFit="1"/>
      <protection locked="0"/>
    </xf>
    <xf numFmtId="0" fontId="10" fillId="36" borderId="99" xfId="0" applyFont="1" applyFill="1" applyBorder="1" applyAlignment="1" applyProtection="1">
      <alignment horizontal="left" vertical="center"/>
      <protection locked="0"/>
    </xf>
    <xf numFmtId="0" fontId="10" fillId="36" borderId="10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24" borderId="0" xfId="0" applyFont="1" applyFill="1" applyBorder="1" applyAlignment="1" applyProtection="1">
      <alignment horizontal="right" vertical="center"/>
    </xf>
    <xf numFmtId="0" fontId="10" fillId="25" borderId="99" xfId="0" applyFont="1" applyFill="1" applyBorder="1" applyAlignment="1" applyProtection="1">
      <alignment vertical="center"/>
      <protection locked="0"/>
    </xf>
    <xf numFmtId="0" fontId="10" fillId="25" borderId="101" xfId="0" applyFont="1" applyFill="1" applyBorder="1" applyAlignment="1" applyProtection="1">
      <alignment vertical="center"/>
      <protection locked="0"/>
    </xf>
    <xf numFmtId="0" fontId="10" fillId="25" borderId="102" xfId="0" applyFont="1" applyFill="1" applyBorder="1" applyAlignment="1" applyProtection="1">
      <alignment vertical="center"/>
      <protection locked="0"/>
    </xf>
    <xf numFmtId="0" fontId="10" fillId="36" borderId="0" xfId="0" applyFont="1" applyFill="1" applyBorder="1" applyAlignment="1" applyProtection="1">
      <alignment horizontal="left" vertical="center" wrapText="1"/>
      <protection locked="0"/>
    </xf>
    <xf numFmtId="0" fontId="10" fillId="36" borderId="0" xfId="0" applyFont="1" applyFill="1" applyBorder="1" applyAlignment="1" applyProtection="1">
      <alignment horizontal="right" vertical="center" wrapText="1"/>
      <protection locked="0"/>
    </xf>
    <xf numFmtId="0" fontId="0" fillId="36" borderId="99" xfId="0" applyFont="1" applyFill="1" applyBorder="1" applyAlignment="1" applyProtection="1">
      <alignment horizontal="right" vertical="center" wrapText="1"/>
      <protection locked="0"/>
    </xf>
    <xf numFmtId="0" fontId="0" fillId="36" borderId="102" xfId="0" applyFont="1" applyFill="1" applyBorder="1" applyAlignment="1" applyProtection="1">
      <alignment horizontal="right" vertical="center" wrapText="1"/>
      <protection locked="0"/>
    </xf>
    <xf numFmtId="0" fontId="70" fillId="0" borderId="0" xfId="0" applyFont="1" applyFill="1" applyBorder="1" applyAlignment="1">
      <alignment horizontal="center"/>
    </xf>
    <xf numFmtId="0" fontId="10" fillId="25" borderId="99" xfId="0" applyFont="1" applyFill="1" applyBorder="1" applyAlignment="1" applyProtection="1">
      <alignment horizontal="left" vertical="center"/>
      <protection locked="0"/>
    </xf>
    <xf numFmtId="0" fontId="10" fillId="25" borderId="101" xfId="0" applyFont="1" applyFill="1" applyBorder="1" applyAlignment="1" applyProtection="1">
      <alignment horizontal="left" vertical="center"/>
      <protection locked="0"/>
    </xf>
    <xf numFmtId="0" fontId="10" fillId="25" borderId="102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33" borderId="99" xfId="0" applyFont="1" applyFill="1" applyBorder="1" applyAlignment="1" applyProtection="1">
      <alignment horizontal="center" vertical="center"/>
      <protection locked="0"/>
    </xf>
    <xf numFmtId="0" fontId="10" fillId="33" borderId="101" xfId="0" applyFont="1" applyFill="1" applyBorder="1" applyAlignment="1" applyProtection="1">
      <alignment horizontal="center" vertical="center"/>
      <protection locked="0"/>
    </xf>
    <xf numFmtId="0" fontId="10" fillId="33" borderId="102" xfId="0" applyFont="1" applyFill="1" applyBorder="1" applyAlignment="1" applyProtection="1">
      <alignment horizontal="center" vertical="center"/>
      <protection locked="0"/>
    </xf>
    <xf numFmtId="0" fontId="0" fillId="0" borderId="55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78" fillId="0" borderId="127" xfId="0" applyFont="1" applyFill="1" applyBorder="1" applyAlignment="1">
      <alignment vertical="center" shrinkToFit="1"/>
    </xf>
    <xf numFmtId="0" fontId="78" fillId="0" borderId="128" xfId="0" applyFont="1" applyFill="1" applyBorder="1" applyAlignment="1">
      <alignment vertical="center" shrinkToFit="1"/>
    </xf>
    <xf numFmtId="0" fontId="78" fillId="0" borderId="136" xfId="0" applyFont="1" applyFill="1" applyBorder="1" applyAlignment="1">
      <alignment vertical="center" shrinkToFit="1"/>
    </xf>
    <xf numFmtId="0" fontId="76" fillId="0" borderId="125" xfId="0" applyFont="1" applyFill="1" applyBorder="1" applyAlignment="1">
      <alignment vertical="center" shrinkToFit="1"/>
    </xf>
    <xf numFmtId="0" fontId="76" fillId="0" borderId="126" xfId="0" applyFont="1" applyFill="1" applyBorder="1" applyAlignment="1">
      <alignment vertical="center" shrinkToFit="1"/>
    </xf>
    <xf numFmtId="0" fontId="76" fillId="0" borderId="147" xfId="0" applyFont="1" applyFill="1" applyBorder="1" applyAlignment="1">
      <alignment vertical="center" shrinkToFit="1"/>
    </xf>
    <xf numFmtId="0" fontId="75" fillId="0" borderId="64" xfId="0" applyFont="1" applyFill="1" applyBorder="1" applyAlignment="1">
      <alignment horizontal="center" vertical="center" shrinkToFit="1"/>
    </xf>
    <xf numFmtId="0" fontId="75" fillId="0" borderId="0" xfId="0" applyFont="1" applyFill="1" applyBorder="1" applyAlignment="1">
      <alignment horizontal="center" vertical="center" shrinkToFit="1"/>
    </xf>
    <xf numFmtId="0" fontId="75" fillId="0" borderId="19" xfId="0" applyFont="1" applyFill="1" applyBorder="1" applyAlignment="1">
      <alignment horizontal="center" vertical="center" shrinkToFit="1"/>
    </xf>
    <xf numFmtId="0" fontId="80" fillId="0" borderId="64" xfId="0" applyFont="1" applyFill="1" applyBorder="1" applyAlignment="1">
      <alignment horizontal="center" vertical="center" shrinkToFit="1"/>
    </xf>
    <xf numFmtId="0" fontId="80" fillId="0" borderId="0" xfId="0" applyFont="1" applyFill="1" applyBorder="1" applyAlignment="1">
      <alignment horizontal="center" vertical="center" shrinkToFit="1"/>
    </xf>
    <xf numFmtId="0" fontId="80" fillId="0" borderId="19" xfId="0" applyFont="1" applyFill="1" applyBorder="1" applyAlignment="1">
      <alignment horizontal="center" vertical="center" shrinkToFit="1"/>
    </xf>
    <xf numFmtId="0" fontId="75" fillId="0" borderId="64" xfId="0" applyFont="1" applyFill="1" applyBorder="1" applyAlignment="1">
      <alignment horizontal="center" vertical="center"/>
    </xf>
    <xf numFmtId="0" fontId="75" fillId="0" borderId="65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5" fillId="0" borderId="16" xfId="0" applyFont="1" applyFill="1" applyBorder="1" applyAlignment="1">
      <alignment horizontal="center" vertical="center"/>
    </xf>
    <xf numFmtId="0" fontId="75" fillId="0" borderId="19" xfId="0" applyFont="1" applyFill="1" applyBorder="1" applyAlignment="1">
      <alignment horizontal="center" vertical="center"/>
    </xf>
    <xf numFmtId="0" fontId="75" fillId="0" borderId="2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4" fillId="0" borderId="0" xfId="0" applyFont="1" applyFill="1" applyAlignment="1">
      <alignment horizontal="center"/>
    </xf>
    <xf numFmtId="0" fontId="81" fillId="0" borderId="18" xfId="0" applyFont="1" applyFill="1" applyBorder="1" applyAlignment="1">
      <alignment horizontal="center" vertical="center" shrinkToFit="1"/>
    </xf>
    <xf numFmtId="0" fontId="81" fillId="0" borderId="19" xfId="0" applyFont="1" applyFill="1" applyBorder="1" applyAlignment="1">
      <alignment horizontal="center" vertical="center" shrinkToFit="1"/>
    </xf>
    <xf numFmtId="0" fontId="81" fillId="0" borderId="20" xfId="0" applyFont="1" applyFill="1" applyBorder="1" applyAlignment="1">
      <alignment horizontal="center" vertical="center" shrinkToFit="1"/>
    </xf>
    <xf numFmtId="0" fontId="80" fillId="0" borderId="66" xfId="0" applyFont="1" applyFill="1" applyBorder="1" applyAlignment="1">
      <alignment horizontal="center" vertical="center" shrinkToFit="1"/>
    </xf>
    <xf numFmtId="0" fontId="80" fillId="0" borderId="65" xfId="0" applyFont="1" applyFill="1" applyBorder="1" applyAlignment="1">
      <alignment horizontal="center" vertical="center" shrinkToFit="1"/>
    </xf>
    <xf numFmtId="0" fontId="80" fillId="0" borderId="17" xfId="0" applyFont="1" applyFill="1" applyBorder="1" applyAlignment="1">
      <alignment horizontal="center" vertical="center" shrinkToFit="1"/>
    </xf>
    <xf numFmtId="0" fontId="80" fillId="0" borderId="16" xfId="0" applyFont="1" applyFill="1" applyBorder="1" applyAlignment="1">
      <alignment horizontal="center" vertical="center" shrinkToFit="1"/>
    </xf>
    <xf numFmtId="0" fontId="80" fillId="0" borderId="18" xfId="0" applyFont="1" applyFill="1" applyBorder="1" applyAlignment="1">
      <alignment horizontal="center" vertical="center" shrinkToFit="1"/>
    </xf>
    <xf numFmtId="0" fontId="80" fillId="0" borderId="20" xfId="0" applyFont="1" applyFill="1" applyBorder="1" applyAlignment="1">
      <alignment horizontal="center" vertical="center" shrinkToFit="1"/>
    </xf>
    <xf numFmtId="0" fontId="78" fillId="0" borderId="138" xfId="0" applyFont="1" applyFill="1" applyBorder="1" applyAlignment="1">
      <alignment horizontal="right" vertical="center"/>
    </xf>
    <xf numFmtId="0" fontId="78" fillId="0" borderId="64" xfId="0" applyFont="1" applyFill="1" applyBorder="1" applyAlignment="1">
      <alignment horizontal="right" vertical="center"/>
    </xf>
    <xf numFmtId="0" fontId="78" fillId="0" borderId="134" xfId="0" applyFont="1" applyFill="1" applyBorder="1" applyAlignment="1">
      <alignment horizontal="right" vertical="center"/>
    </xf>
    <xf numFmtId="0" fontId="78" fillId="0" borderId="0" xfId="0" applyFont="1" applyFill="1" applyBorder="1" applyAlignment="1">
      <alignment horizontal="right" vertical="center"/>
    </xf>
    <xf numFmtId="0" fontId="78" fillId="0" borderId="140" xfId="0" applyFont="1" applyFill="1" applyBorder="1" applyAlignment="1">
      <alignment horizontal="right" vertical="center"/>
    </xf>
    <xf numFmtId="0" fontId="78" fillId="0" borderId="19" xfId="0" applyFont="1" applyFill="1" applyBorder="1" applyAlignment="1">
      <alignment horizontal="right" vertical="center"/>
    </xf>
    <xf numFmtId="0" fontId="77" fillId="0" borderId="64" xfId="0" applyFont="1" applyFill="1" applyBorder="1" applyAlignment="1">
      <alignment horizontal="center" vertical="center"/>
    </xf>
    <xf numFmtId="0" fontId="77" fillId="0" borderId="65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7" fillId="0" borderId="16" xfId="0" applyFont="1" applyFill="1" applyBorder="1" applyAlignment="1">
      <alignment horizontal="center" vertical="center"/>
    </xf>
    <xf numFmtId="0" fontId="77" fillId="0" borderId="19" xfId="0" applyFont="1" applyFill="1" applyBorder="1" applyAlignment="1">
      <alignment horizontal="center" vertical="center"/>
    </xf>
    <xf numFmtId="0" fontId="77" fillId="0" borderId="20" xfId="0" applyFont="1" applyFill="1" applyBorder="1" applyAlignment="1">
      <alignment horizontal="center" vertical="center"/>
    </xf>
    <xf numFmtId="0" fontId="75" fillId="0" borderId="18" xfId="0" applyFont="1" applyFill="1" applyBorder="1" applyAlignment="1">
      <alignment horizontal="center" vertical="center"/>
    </xf>
    <xf numFmtId="0" fontId="75" fillId="0" borderId="66" xfId="0" applyFont="1" applyFill="1" applyBorder="1" applyAlignment="1">
      <alignment horizontal="center" vertical="center"/>
    </xf>
    <xf numFmtId="0" fontId="75" fillId="0" borderId="15" xfId="0" applyFont="1" applyFill="1" applyBorder="1" applyAlignment="1">
      <alignment horizontal="center" vertical="center" shrinkToFit="1"/>
    </xf>
    <xf numFmtId="0" fontId="75" fillId="0" borderId="133" xfId="0" applyFont="1" applyFill="1" applyBorder="1" applyAlignment="1">
      <alignment horizontal="center" vertical="center" shrinkToFit="1"/>
    </xf>
    <xf numFmtId="0" fontId="82" fillId="0" borderId="0" xfId="0" applyFont="1" applyFill="1" applyBorder="1" applyAlignment="1">
      <alignment horizontal="left" vertical="center"/>
    </xf>
    <xf numFmtId="0" fontId="75" fillId="0" borderId="137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horizontal="center" vertical="center"/>
    </xf>
    <xf numFmtId="0" fontId="75" fillId="0" borderId="129" xfId="0" applyFont="1" applyFill="1" applyBorder="1" applyAlignment="1">
      <alignment horizontal="center" vertical="center"/>
    </xf>
    <xf numFmtId="0" fontId="75" fillId="0" borderId="141" xfId="0" applyFont="1" applyFill="1" applyBorder="1" applyAlignment="1">
      <alignment horizontal="center" vertical="center"/>
    </xf>
    <xf numFmtId="0" fontId="84" fillId="0" borderId="134" xfId="0" applyFont="1" applyFill="1" applyBorder="1" applyAlignment="1">
      <alignment vertical="center" shrinkToFit="1"/>
    </xf>
    <xf numFmtId="0" fontId="84" fillId="0" borderId="0" xfId="0" applyFont="1" applyFill="1" applyBorder="1" applyAlignment="1">
      <alignment vertical="center" shrinkToFit="1"/>
    </xf>
    <xf numFmtId="0" fontId="84" fillId="0" borderId="16" xfId="0" applyFont="1" applyFill="1" applyBorder="1" applyAlignment="1">
      <alignment vertical="center" shrinkToFit="1"/>
    </xf>
    <xf numFmtId="0" fontId="84" fillId="0" borderId="140" xfId="0" applyFont="1" applyFill="1" applyBorder="1" applyAlignment="1">
      <alignment vertical="center" shrinkToFit="1"/>
    </xf>
    <xf numFmtId="0" fontId="84" fillId="0" borderId="19" xfId="0" applyFont="1" applyFill="1" applyBorder="1" applyAlignment="1">
      <alignment vertical="center" shrinkToFit="1"/>
    </xf>
    <xf numFmtId="0" fontId="84" fillId="0" borderId="20" xfId="0" applyFont="1" applyFill="1" applyBorder="1" applyAlignment="1">
      <alignment vertical="center" shrinkToFit="1"/>
    </xf>
    <xf numFmtId="0" fontId="81" fillId="0" borderId="137" xfId="0" applyFont="1" applyFill="1" applyBorder="1" applyAlignment="1">
      <alignment horizontal="center" vertical="center" shrinkToFit="1"/>
    </xf>
    <xf numFmtId="0" fontId="81" fillId="0" borderId="14" xfId="0" applyFont="1" applyFill="1" applyBorder="1" applyAlignment="1">
      <alignment horizontal="center" vertical="center" shrinkToFit="1"/>
    </xf>
    <xf numFmtId="0" fontId="81" fillId="0" borderId="130" xfId="0" applyFont="1" applyFill="1" applyBorder="1" applyAlignment="1">
      <alignment horizontal="center" vertical="center" shrinkToFit="1"/>
    </xf>
    <xf numFmtId="0" fontId="75" fillId="0" borderId="139" xfId="0" applyFont="1" applyFill="1" applyBorder="1" applyAlignment="1">
      <alignment horizontal="center" vertical="center"/>
    </xf>
    <xf numFmtId="0" fontId="75" fillId="0" borderId="142" xfId="0" applyFont="1" applyFill="1" applyBorder="1" applyAlignment="1">
      <alignment horizontal="center" vertical="center"/>
    </xf>
    <xf numFmtId="0" fontId="75" fillId="0" borderId="15" xfId="0" applyFont="1" applyFill="1" applyBorder="1" applyAlignment="1">
      <alignment horizontal="center" vertical="center"/>
    </xf>
    <xf numFmtId="0" fontId="75" fillId="0" borderId="132" xfId="0" applyFont="1" applyFill="1" applyBorder="1" applyAlignment="1">
      <alignment horizontal="center" vertical="center"/>
    </xf>
    <xf numFmtId="0" fontId="78" fillId="0" borderId="138" xfId="0" applyFont="1" applyFill="1" applyBorder="1" applyAlignment="1">
      <alignment vertical="center" shrinkToFit="1"/>
    </xf>
    <xf numFmtId="0" fontId="78" fillId="0" borderId="64" xfId="0" applyFont="1" applyFill="1" applyBorder="1" applyAlignment="1">
      <alignment vertical="center" shrinkToFit="1"/>
    </xf>
    <xf numFmtId="0" fontId="78" fillId="0" borderId="65" xfId="0" applyFont="1" applyFill="1" applyBorder="1" applyAlignment="1">
      <alignment vertical="center" shrinkToFit="1"/>
    </xf>
    <xf numFmtId="0" fontId="78" fillId="0" borderId="131" xfId="0" applyFont="1" applyFill="1" applyBorder="1" applyAlignment="1">
      <alignment vertical="center" shrinkToFit="1"/>
    </xf>
    <xf numFmtId="0" fontId="78" fillId="0" borderId="15" xfId="0" applyFont="1" applyFill="1" applyBorder="1" applyAlignment="1">
      <alignment vertical="center" shrinkToFit="1"/>
    </xf>
    <xf numFmtId="0" fontId="78" fillId="0" borderId="133" xfId="0" applyFont="1" applyFill="1" applyBorder="1" applyAlignment="1">
      <alignment vertical="center" shrinkToFit="1"/>
    </xf>
    <xf numFmtId="0" fontId="81" fillId="0" borderId="66" xfId="0" applyFont="1" applyFill="1" applyBorder="1" applyAlignment="1">
      <alignment horizontal="center" vertical="center" shrinkToFit="1"/>
    </xf>
    <xf numFmtId="0" fontId="81" fillId="0" borderId="64" xfId="0" applyFont="1" applyFill="1" applyBorder="1" applyAlignment="1">
      <alignment horizontal="center" vertical="center" shrinkToFit="1"/>
    </xf>
    <xf numFmtId="0" fontId="81" fillId="0" borderId="65" xfId="0" applyFont="1" applyFill="1" applyBorder="1" applyAlignment="1">
      <alignment horizontal="center" vertical="center" shrinkToFit="1"/>
    </xf>
    <xf numFmtId="0" fontId="81" fillId="0" borderId="142" xfId="0" applyFont="1" applyFill="1" applyBorder="1" applyAlignment="1">
      <alignment horizontal="center" vertical="center" shrinkToFit="1"/>
    </xf>
    <xf numFmtId="0" fontId="81" fillId="0" borderId="15" xfId="0" applyFont="1" applyFill="1" applyBorder="1" applyAlignment="1">
      <alignment horizontal="center" vertical="center" shrinkToFit="1"/>
    </xf>
    <xf numFmtId="0" fontId="81" fillId="0" borderId="13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left" vertical="center"/>
    </xf>
    <xf numFmtId="0" fontId="75" fillId="0" borderId="1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75" fillId="0" borderId="16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/>
    </xf>
    <xf numFmtId="0" fontId="75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 indent="1"/>
    </xf>
    <xf numFmtId="0" fontId="75" fillId="0" borderId="64" xfId="0" applyFont="1" applyFill="1" applyBorder="1" applyAlignment="1">
      <alignment horizontal="center"/>
    </xf>
    <xf numFmtId="0" fontId="75" fillId="0" borderId="19" xfId="0" applyFont="1" applyFill="1" applyBorder="1" applyAlignment="1">
      <alignment horizontal="left"/>
    </xf>
    <xf numFmtId="0" fontId="45" fillId="0" borderId="19" xfId="0" applyFont="1" applyFill="1" applyBorder="1" applyAlignment="1">
      <alignment shrinkToFit="1"/>
    </xf>
    <xf numFmtId="0" fontId="75" fillId="0" borderId="0" xfId="0" applyFont="1" applyFill="1" applyBorder="1" applyAlignment="1">
      <alignment horizontal="center"/>
    </xf>
    <xf numFmtId="0" fontId="75" fillId="0" borderId="15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left" indent="1"/>
    </xf>
    <xf numFmtId="0" fontId="75" fillId="0" borderId="0" xfId="0" applyFont="1" applyFill="1" applyAlignment="1">
      <alignment horizontal="distributed"/>
    </xf>
    <xf numFmtId="0" fontId="85" fillId="0" borderId="101" xfId="0" applyFont="1" applyFill="1" applyBorder="1" applyAlignment="1">
      <alignment horizontal="center"/>
    </xf>
    <xf numFmtId="0" fontId="75" fillId="0" borderId="19" xfId="0" applyFont="1" applyFill="1" applyBorder="1" applyAlignment="1">
      <alignment horizontal="center"/>
    </xf>
    <xf numFmtId="0" fontId="86" fillId="0" borderId="19" xfId="0" applyFont="1" applyFill="1" applyBorder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  <xf numFmtId="0" fontId="75" fillId="0" borderId="0" xfId="0" applyFont="1" applyFill="1" applyAlignment="1">
      <alignment horizontal="left" vertical="center"/>
    </xf>
    <xf numFmtId="0" fontId="85" fillId="0" borderId="19" xfId="0" applyFont="1" applyFill="1" applyBorder="1" applyAlignment="1">
      <alignment shrinkToFit="1"/>
    </xf>
    <xf numFmtId="0" fontId="75" fillId="0" borderId="15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/>
    </xf>
    <xf numFmtId="0" fontId="86" fillId="0" borderId="142" xfId="0" applyFont="1" applyFill="1" applyBorder="1" applyAlignment="1">
      <alignment horizontal="center" vertical="center" wrapText="1"/>
    </xf>
    <xf numFmtId="0" fontId="86" fillId="0" borderId="15" xfId="0" applyFont="1" applyFill="1" applyBorder="1" applyAlignment="1">
      <alignment horizontal="center" vertical="center" wrapText="1"/>
    </xf>
    <xf numFmtId="0" fontId="86" fillId="0" borderId="132" xfId="0" applyFont="1" applyFill="1" applyBorder="1" applyAlignment="1">
      <alignment horizontal="center" vertical="center" wrapText="1"/>
    </xf>
    <xf numFmtId="0" fontId="75" fillId="0" borderId="137" xfId="0" applyFont="1" applyFill="1" applyBorder="1" applyAlignment="1">
      <alignment horizontal="center"/>
    </xf>
    <xf numFmtId="0" fontId="75" fillId="0" borderId="14" xfId="0" applyFont="1" applyFill="1" applyBorder="1" applyAlignment="1">
      <alignment horizontal="center"/>
    </xf>
    <xf numFmtId="0" fontId="75" fillId="0" borderId="129" xfId="0" applyFont="1" applyFill="1" applyBorder="1" applyAlignment="1">
      <alignment horizontal="center"/>
    </xf>
    <xf numFmtId="0" fontId="75" fillId="0" borderId="18" xfId="0" applyFont="1" applyFill="1" applyBorder="1" applyAlignment="1">
      <alignment horizontal="center" vertical="center" wrapText="1"/>
    </xf>
    <xf numFmtId="0" fontId="75" fillId="0" borderId="19" xfId="0" applyFont="1" applyFill="1" applyBorder="1" applyAlignment="1">
      <alignment horizontal="center" vertical="center" wrapText="1"/>
    </xf>
    <xf numFmtId="0" fontId="75" fillId="0" borderId="141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horizontal="center" vertical="center" shrinkToFit="1"/>
    </xf>
    <xf numFmtId="0" fontId="75" fillId="0" borderId="14" xfId="0" applyFont="1" applyFill="1" applyBorder="1" applyAlignment="1">
      <alignment horizontal="center" vertical="center" shrinkToFit="1"/>
    </xf>
    <xf numFmtId="0" fontId="77" fillId="0" borderId="66" xfId="0" applyFont="1" applyFill="1" applyBorder="1" applyAlignment="1">
      <alignment horizontal="center" vertical="center"/>
    </xf>
    <xf numFmtId="0" fontId="77" fillId="0" borderId="139" xfId="0" applyFont="1" applyFill="1" applyBorder="1" applyAlignment="1">
      <alignment horizontal="center" vertical="center"/>
    </xf>
    <xf numFmtId="0" fontId="77" fillId="0" borderId="17" xfId="0" applyFont="1" applyFill="1" applyBorder="1" applyAlignment="1">
      <alignment horizontal="center" vertical="center"/>
    </xf>
    <xf numFmtId="0" fontId="77" fillId="0" borderId="135" xfId="0" applyFont="1" applyFill="1" applyBorder="1" applyAlignment="1">
      <alignment horizontal="center" vertical="center"/>
    </xf>
    <xf numFmtId="0" fontId="77" fillId="0" borderId="18" xfId="0" applyFont="1" applyFill="1" applyBorder="1" applyAlignment="1">
      <alignment horizontal="center" vertical="center"/>
    </xf>
    <xf numFmtId="0" fontId="77" fillId="0" borderId="141" xfId="0" applyFont="1" applyFill="1" applyBorder="1" applyAlignment="1">
      <alignment horizontal="center" vertical="center"/>
    </xf>
    <xf numFmtId="0" fontId="75" fillId="0" borderId="99" xfId="0" applyFont="1" applyFill="1" applyBorder="1" applyAlignment="1">
      <alignment horizontal="center" vertical="center"/>
    </xf>
    <xf numFmtId="0" fontId="75" fillId="0" borderId="101" xfId="0" applyFont="1" applyFill="1" applyBorder="1" applyAlignment="1">
      <alignment horizontal="center" vertical="center"/>
    </xf>
    <xf numFmtId="0" fontId="75" fillId="0" borderId="102" xfId="0" applyFont="1" applyFill="1" applyBorder="1" applyAlignment="1">
      <alignment horizontal="center" vertical="center"/>
    </xf>
    <xf numFmtId="0" fontId="75" fillId="0" borderId="125" xfId="0" applyFont="1" applyFill="1" applyBorder="1" applyAlignment="1">
      <alignment horizontal="center" vertical="center"/>
    </xf>
    <xf numFmtId="0" fontId="75" fillId="0" borderId="126" xfId="0" applyFont="1" applyFill="1" applyBorder="1" applyAlignment="1">
      <alignment horizontal="center" vertical="center"/>
    </xf>
    <xf numFmtId="0" fontId="75" fillId="0" borderId="147" xfId="0" applyFont="1" applyFill="1" applyBorder="1" applyAlignment="1">
      <alignment horizontal="center" vertical="center"/>
    </xf>
    <xf numFmtId="0" fontId="76" fillId="0" borderId="125" xfId="0" applyFont="1" applyFill="1" applyBorder="1" applyAlignment="1">
      <alignment horizontal="center" vertical="center" shrinkToFit="1"/>
    </xf>
    <xf numFmtId="0" fontId="76" fillId="0" borderId="126" xfId="0" applyFont="1" applyFill="1" applyBorder="1" applyAlignment="1">
      <alignment horizontal="center" vertical="center" shrinkToFit="1"/>
    </xf>
    <xf numFmtId="0" fontId="75" fillId="0" borderId="126" xfId="0" applyFont="1" applyFill="1" applyBorder="1" applyAlignment="1">
      <alignment horizontal="center"/>
    </xf>
    <xf numFmtId="0" fontId="75" fillId="0" borderId="147" xfId="0" applyFont="1" applyFill="1" applyBorder="1" applyAlignment="1">
      <alignment horizontal="center"/>
    </xf>
    <xf numFmtId="0" fontId="75" fillId="0" borderId="17" xfId="0" applyFont="1" applyFill="1" applyBorder="1" applyAlignment="1">
      <alignment horizontal="center" vertical="center"/>
    </xf>
    <xf numFmtId="0" fontId="78" fillId="0" borderId="137" xfId="0" applyFont="1" applyFill="1" applyBorder="1" applyAlignment="1">
      <alignment horizontal="center" vertical="center"/>
    </xf>
    <xf numFmtId="0" fontId="78" fillId="0" borderId="14" xfId="0" applyFont="1" applyFill="1" applyBorder="1" applyAlignment="1">
      <alignment horizontal="center" vertical="center"/>
    </xf>
    <xf numFmtId="0" fontId="75" fillId="0" borderId="130" xfId="0" applyFont="1" applyFill="1" applyBorder="1" applyAlignment="1">
      <alignment horizontal="center" vertical="center"/>
    </xf>
    <xf numFmtId="0" fontId="75" fillId="0" borderId="133" xfId="0" applyFont="1" applyFill="1" applyBorder="1" applyAlignment="1">
      <alignment horizontal="center" vertical="center"/>
    </xf>
    <xf numFmtId="0" fontId="78" fillId="0" borderId="134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78" fillId="0" borderId="140" xfId="0" applyFont="1" applyFill="1" applyBorder="1" applyAlignment="1">
      <alignment vertical="center"/>
    </xf>
    <xf numFmtId="0" fontId="78" fillId="0" borderId="19" xfId="0" applyFont="1" applyFill="1" applyBorder="1" applyAlignment="1">
      <alignment vertical="center"/>
    </xf>
    <xf numFmtId="0" fontId="87" fillId="0" borderId="101" xfId="0" applyFont="1" applyFill="1" applyBorder="1" applyAlignment="1">
      <alignment horizontal="center" vertical="center" shrinkToFit="1"/>
    </xf>
    <xf numFmtId="0" fontId="87" fillId="0" borderId="101" xfId="0" applyFont="1" applyFill="1" applyBorder="1" applyAlignment="1">
      <alignment horizontal="center" vertical="center"/>
    </xf>
    <xf numFmtId="0" fontId="88" fillId="0" borderId="101" xfId="0" applyFont="1" applyFill="1" applyBorder="1" applyAlignment="1">
      <alignment horizontal="center" vertical="center" shrinkToFit="1"/>
    </xf>
    <xf numFmtId="0" fontId="88" fillId="0" borderId="102" xfId="0" applyFont="1" applyFill="1" applyBorder="1" applyAlignment="1">
      <alignment horizontal="center" vertical="center" shrinkToFit="1"/>
    </xf>
    <xf numFmtId="0" fontId="78" fillId="0" borderId="99" xfId="0" applyFont="1" applyFill="1" applyBorder="1" applyAlignment="1">
      <alignment horizontal="left" vertical="center"/>
    </xf>
    <xf numFmtId="0" fontId="78" fillId="0" borderId="101" xfId="0" applyFont="1" applyFill="1" applyBorder="1" applyAlignment="1">
      <alignment horizontal="left" vertical="center"/>
    </xf>
    <xf numFmtId="0" fontId="78" fillId="0" borderId="102" xfId="0" applyFont="1" applyFill="1" applyBorder="1" applyAlignment="1">
      <alignment horizontal="left" vertical="center"/>
    </xf>
    <xf numFmtId="0" fontId="78" fillId="0" borderId="99" xfId="0" applyFont="1" applyFill="1" applyBorder="1" applyAlignment="1">
      <alignment horizontal="center" vertical="center"/>
    </xf>
    <xf numFmtId="0" fontId="78" fillId="0" borderId="101" xfId="0" applyFont="1" applyFill="1" applyBorder="1" applyAlignment="1">
      <alignment horizontal="center" vertical="center"/>
    </xf>
    <xf numFmtId="0" fontId="78" fillId="0" borderId="102" xfId="0" applyFont="1" applyFill="1" applyBorder="1" applyAlignment="1">
      <alignment horizontal="center" vertical="center"/>
    </xf>
    <xf numFmtId="0" fontId="75" fillId="0" borderId="17" xfId="0" applyFont="1" applyFill="1" applyBorder="1" applyAlignment="1">
      <alignment horizontal="center"/>
    </xf>
    <xf numFmtId="0" fontId="75" fillId="0" borderId="135" xfId="0" applyFont="1" applyFill="1" applyBorder="1" applyAlignment="1">
      <alignment horizontal="center"/>
    </xf>
    <xf numFmtId="0" fontId="16" fillId="24" borderId="99" xfId="0" applyFont="1" applyFill="1" applyBorder="1" applyAlignment="1">
      <alignment horizontal="center" vertical="center" shrinkToFit="1"/>
    </xf>
    <xf numFmtId="0" fontId="16" fillId="24" borderId="146" xfId="0" applyFont="1" applyFill="1" applyBorder="1" applyAlignment="1">
      <alignment horizontal="center" vertical="center" shrinkToFit="1"/>
    </xf>
    <xf numFmtId="0" fontId="16" fillId="24" borderId="74" xfId="0" applyFont="1" applyFill="1" applyBorder="1" applyAlignment="1">
      <alignment horizontal="center" vertical="center" shrinkToFit="1"/>
    </xf>
    <xf numFmtId="0" fontId="16" fillId="24" borderId="59" xfId="0" applyFont="1" applyFill="1" applyBorder="1" applyAlignment="1">
      <alignment horizontal="center" vertical="center" shrinkToFit="1"/>
    </xf>
    <xf numFmtId="0" fontId="77" fillId="24" borderId="67" xfId="0" applyFont="1" applyFill="1" applyBorder="1" applyAlignment="1">
      <alignment vertical="center"/>
    </xf>
    <xf numFmtId="0" fontId="5" fillId="24" borderId="67" xfId="0" applyFont="1" applyFill="1" applyBorder="1" applyAlignment="1">
      <alignment horizontal="center" vertical="center"/>
    </xf>
    <xf numFmtId="0" fontId="72" fillId="24" borderId="0" xfId="0" applyFont="1" applyFill="1" applyAlignment="1">
      <alignment horizontal="center" vertical="center"/>
    </xf>
    <xf numFmtId="0" fontId="16" fillId="24" borderId="111" xfId="0" applyFont="1" applyFill="1" applyBorder="1" applyAlignment="1">
      <alignment horizontal="center" vertical="center"/>
    </xf>
    <xf numFmtId="0" fontId="16" fillId="24" borderId="143" xfId="0" applyFont="1" applyFill="1" applyBorder="1" applyAlignment="1">
      <alignment horizontal="center" vertical="center"/>
    </xf>
    <xf numFmtId="0" fontId="16" fillId="24" borderId="144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43" fillId="0" borderId="3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3" fillId="0" borderId="37" xfId="0" applyFont="1" applyBorder="1" applyAlignment="1">
      <alignment vertical="center" shrinkToFit="1"/>
    </xf>
    <xf numFmtId="0" fontId="43" fillId="0" borderId="38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17" fillId="0" borderId="0" xfId="0" applyFont="1" applyAlignment="1">
      <alignment shrinkToFit="1"/>
    </xf>
    <xf numFmtId="0" fontId="5" fillId="0" borderId="0" xfId="0" applyFont="1" applyAlignment="1">
      <alignment horizontal="left"/>
    </xf>
    <xf numFmtId="0" fontId="42" fillId="0" borderId="0" xfId="0" applyFont="1" applyAlignment="1">
      <alignment horizontal="left" shrinkToFit="1"/>
    </xf>
    <xf numFmtId="0" fontId="60" fillId="0" borderId="18" xfId="45" applyBorder="1" applyAlignment="1">
      <alignment horizontal="center" vertical="center" shrinkToFit="1"/>
    </xf>
    <xf numFmtId="0" fontId="60" fillId="0" borderId="19" xfId="45" applyBorder="1" applyAlignment="1">
      <alignment horizontal="center" vertical="center" shrinkToFit="1"/>
    </xf>
    <xf numFmtId="0" fontId="60" fillId="0" borderId="20" xfId="45" applyBorder="1" applyAlignment="1">
      <alignment horizontal="center" vertical="center" shrinkToFit="1"/>
    </xf>
    <xf numFmtId="0" fontId="60" fillId="0" borderId="66" xfId="45" applyBorder="1" applyAlignment="1">
      <alignment horizontal="center" vertical="center" shrinkToFit="1"/>
    </xf>
    <xf numFmtId="0" fontId="60" fillId="0" borderId="64" xfId="45" applyBorder="1" applyAlignment="1">
      <alignment horizontal="center" vertical="center" shrinkToFit="1"/>
    </xf>
    <xf numFmtId="0" fontId="60" fillId="0" borderId="65" xfId="45" applyBorder="1" applyAlignment="1">
      <alignment horizontal="center" vertical="center" shrinkToFit="1"/>
    </xf>
    <xf numFmtId="0" fontId="60" fillId="0" borderId="34" xfId="45" applyBorder="1" applyAlignment="1">
      <alignment horizontal="center" vertical="center" shrinkToFit="1"/>
    </xf>
    <xf numFmtId="0" fontId="60" fillId="0" borderId="54" xfId="45" applyBorder="1" applyAlignment="1">
      <alignment horizontal="center" vertical="center" shrinkToFit="1"/>
    </xf>
    <xf numFmtId="0" fontId="60" fillId="0" borderId="106" xfId="45" applyBorder="1" applyAlignment="1">
      <alignment horizontal="center" vertical="center" shrinkToFit="1"/>
    </xf>
    <xf numFmtId="0" fontId="60" fillId="0" borderId="18" xfId="45" applyBorder="1" applyAlignment="1">
      <alignment horizontal="center" vertical="top"/>
    </xf>
    <xf numFmtId="0" fontId="60" fillId="0" borderId="20" xfId="45" applyBorder="1" applyAlignment="1">
      <alignment horizontal="center" vertical="top"/>
    </xf>
    <xf numFmtId="0" fontId="60" fillId="0" borderId="66" xfId="45" applyBorder="1" applyAlignment="1">
      <alignment horizontal="center"/>
    </xf>
    <xf numFmtId="0" fontId="60" fillId="0" borderId="65" xfId="45" applyBorder="1" applyAlignment="1">
      <alignment horizontal="center"/>
    </xf>
    <xf numFmtId="0" fontId="57" fillId="0" borderId="0" xfId="45" applyFont="1" applyAlignment="1">
      <alignment horizontal="center" vertical="center"/>
    </xf>
    <xf numFmtId="0" fontId="57" fillId="0" borderId="52" xfId="45" applyFont="1" applyBorder="1" applyAlignment="1">
      <alignment horizontal="distributed" vertical="center"/>
    </xf>
    <xf numFmtId="0" fontId="60" fillId="0" borderId="99" xfId="45" applyBorder="1" applyAlignment="1">
      <alignment horizontal="distributed" vertical="center"/>
    </xf>
    <xf numFmtId="0" fontId="60" fillId="0" borderId="101" xfId="45" applyBorder="1" applyAlignment="1">
      <alignment horizontal="distributed" vertical="center"/>
    </xf>
    <xf numFmtId="0" fontId="63" fillId="0" borderId="67" xfId="45" applyFont="1" applyBorder="1" applyAlignment="1">
      <alignment horizontal="distributed" vertical="center"/>
    </xf>
    <xf numFmtId="0" fontId="57" fillId="0" borderId="17" xfId="45" applyFont="1" applyBorder="1" applyAlignment="1">
      <alignment horizontal="left"/>
    </xf>
    <xf numFmtId="0" fontId="57" fillId="0" borderId="0" xfId="45" applyFont="1" applyBorder="1" applyAlignment="1">
      <alignment horizontal="left"/>
    </xf>
    <xf numFmtId="0" fontId="63" fillId="0" borderId="99" xfId="45" applyFont="1" applyBorder="1" applyAlignment="1">
      <alignment horizontal="distributed" vertical="center" wrapText="1"/>
    </xf>
    <xf numFmtId="0" fontId="63" fillId="0" borderId="102" xfId="45" applyFont="1" applyBorder="1" applyAlignment="1">
      <alignment horizontal="distributed" vertical="center"/>
    </xf>
    <xf numFmtId="0" fontId="60" fillId="0" borderId="99" xfId="45" applyBorder="1" applyAlignment="1">
      <alignment horizontal="left" vertical="center"/>
    </xf>
    <xf numFmtId="0" fontId="60" fillId="0" borderId="101" xfId="45" applyBorder="1" applyAlignment="1">
      <alignment horizontal="left" vertical="center"/>
    </xf>
    <xf numFmtId="0" fontId="60" fillId="0" borderId="102" xfId="45" applyBorder="1" applyAlignment="1">
      <alignment horizontal="left" vertical="center"/>
    </xf>
    <xf numFmtId="0" fontId="57" fillId="0" borderId="67" xfId="45" applyFont="1" applyBorder="1" applyAlignment="1">
      <alignment horizontal="distributed" vertical="center"/>
    </xf>
    <xf numFmtId="0" fontId="60" fillId="0" borderId="103" xfId="45" applyBorder="1" applyAlignment="1">
      <alignment horizontal="center"/>
    </xf>
    <xf numFmtId="0" fontId="60" fillId="0" borderId="104" xfId="45" applyBorder="1" applyAlignment="1">
      <alignment horizontal="center"/>
    </xf>
    <xf numFmtId="0" fontId="60" fillId="0" borderId="85" xfId="45" applyBorder="1" applyAlignment="1">
      <alignment horizontal="center"/>
    </xf>
    <xf numFmtId="0" fontId="60" fillId="0" borderId="90" xfId="45" applyBorder="1" applyAlignment="1">
      <alignment horizontal="center"/>
    </xf>
    <xf numFmtId="0" fontId="60" fillId="0" borderId="82" xfId="45" applyBorder="1" applyAlignment="1">
      <alignment horizontal="center"/>
    </xf>
    <xf numFmtId="0" fontId="60" fillId="0" borderId="87" xfId="45" applyBorder="1" applyAlignment="1">
      <alignment horizontal="center"/>
    </xf>
    <xf numFmtId="0" fontId="60" fillId="0" borderId="86" xfId="45" applyBorder="1" applyAlignment="1">
      <alignment horizontal="center"/>
    </xf>
    <xf numFmtId="0" fontId="60" fillId="0" borderId="91" xfId="45" applyBorder="1" applyAlignment="1">
      <alignment horizontal="center"/>
    </xf>
    <xf numFmtId="0" fontId="60" fillId="0" borderId="70" xfId="45" applyBorder="1" applyAlignment="1">
      <alignment horizontal="center"/>
    </xf>
    <xf numFmtId="0" fontId="60" fillId="0" borderId="52" xfId="45" applyBorder="1" applyAlignment="1">
      <alignment horizontal="center"/>
    </xf>
    <xf numFmtId="0" fontId="60" fillId="0" borderId="66" xfId="45" applyBorder="1" applyAlignment="1">
      <alignment horizontal="center" vertical="center"/>
    </xf>
    <xf numFmtId="0" fontId="60" fillId="0" borderId="34" xfId="45" applyBorder="1" applyAlignment="1">
      <alignment horizontal="center" vertical="center"/>
    </xf>
    <xf numFmtId="0" fontId="60" fillId="0" borderId="71" xfId="45" applyBorder="1" applyAlignment="1">
      <alignment horizontal="center" vertical="center"/>
    </xf>
    <xf numFmtId="0" fontId="60" fillId="0" borderId="40" xfId="45" applyBorder="1" applyAlignment="1">
      <alignment horizontal="center" vertical="center"/>
    </xf>
    <xf numFmtId="0" fontId="60" fillId="0" borderId="17" xfId="45" applyBorder="1" applyAlignment="1">
      <alignment horizontal="center"/>
    </xf>
    <xf numFmtId="0" fontId="60" fillId="0" borderId="16" xfId="45" applyBorder="1" applyAlignment="1">
      <alignment horizontal="center"/>
    </xf>
    <xf numFmtId="0" fontId="60" fillId="0" borderId="34" xfId="45" applyBorder="1" applyAlignment="1">
      <alignment horizontal="center" vertical="top"/>
    </xf>
    <xf numFmtId="0" fontId="60" fillId="0" borderId="106" xfId="45" applyBorder="1" applyAlignment="1">
      <alignment horizontal="center" vertical="top"/>
    </xf>
    <xf numFmtId="0" fontId="60" fillId="0" borderId="18" xfId="45" applyBorder="1" applyAlignment="1">
      <alignment horizontal="center"/>
    </xf>
    <xf numFmtId="0" fontId="60" fillId="0" borderId="84" xfId="45" applyBorder="1" applyAlignment="1">
      <alignment horizontal="center"/>
    </xf>
    <xf numFmtId="0" fontId="60" fillId="0" borderId="89" xfId="45" applyBorder="1" applyAlignment="1">
      <alignment horizontal="center"/>
    </xf>
    <xf numFmtId="0" fontId="60" fillId="0" borderId="69" xfId="45" applyBorder="1" applyAlignment="1">
      <alignment horizontal="center" vertical="center"/>
    </xf>
    <xf numFmtId="0" fontId="60" fillId="0" borderId="72" xfId="45" applyBorder="1" applyAlignment="1">
      <alignment horizontal="center" vertical="center"/>
    </xf>
    <xf numFmtId="0" fontId="60" fillId="0" borderId="79" xfId="45" applyBorder="1" applyAlignment="1">
      <alignment horizontal="left" vertical="center" shrinkToFit="1"/>
    </xf>
    <xf numFmtId="0" fontId="60" fillId="0" borderId="80" xfId="45" applyBorder="1" applyAlignment="1">
      <alignment horizontal="left" vertical="center" shrinkToFit="1"/>
    </xf>
    <xf numFmtId="0" fontId="60" fillId="0" borderId="81" xfId="45" applyBorder="1" applyAlignment="1">
      <alignment horizontal="left" vertical="center" shrinkToFit="1"/>
    </xf>
    <xf numFmtId="0" fontId="60" fillId="0" borderId="79" xfId="45" applyBorder="1" applyAlignment="1">
      <alignment horizontal="left" vertical="center"/>
    </xf>
    <xf numFmtId="0" fontId="60" fillId="0" borderId="80" xfId="45" applyBorder="1" applyAlignment="1">
      <alignment horizontal="left" vertical="center"/>
    </xf>
    <xf numFmtId="0" fontId="60" fillId="0" borderId="81" xfId="45" applyBorder="1" applyAlignment="1">
      <alignment horizontal="left" vertical="center"/>
    </xf>
    <xf numFmtId="0" fontId="64" fillId="0" borderId="85" xfId="45" applyFont="1" applyBorder="1" applyAlignment="1">
      <alignment horizontal="center" vertical="top" textRotation="255" shrinkToFit="1"/>
    </xf>
    <xf numFmtId="0" fontId="64" fillId="0" borderId="105" xfId="45" applyFont="1" applyBorder="1" applyAlignment="1">
      <alignment horizontal="center" vertical="top" textRotation="255" shrinkToFit="1"/>
    </xf>
    <xf numFmtId="0" fontId="60" fillId="0" borderId="79" xfId="45" applyBorder="1" applyAlignment="1">
      <alignment horizontal="center" vertical="center" shrinkToFit="1"/>
    </xf>
    <xf numFmtId="0" fontId="60" fillId="0" borderId="80" xfId="45" applyBorder="1" applyAlignment="1">
      <alignment horizontal="center" vertical="center" shrinkToFit="1"/>
    </xf>
    <xf numFmtId="0" fontId="60" fillId="0" borderId="81" xfId="45" applyBorder="1" applyAlignment="1">
      <alignment horizontal="center" vertical="center" shrinkToFit="1"/>
    </xf>
    <xf numFmtId="0" fontId="60" fillId="0" borderId="92" xfId="45" applyBorder="1" applyAlignment="1">
      <alignment horizontal="right" vertical="center" shrinkToFit="1"/>
    </xf>
    <xf numFmtId="0" fontId="60" fillId="0" borderId="93" xfId="45" applyBorder="1" applyAlignment="1">
      <alignment horizontal="right" vertical="center" shrinkToFit="1"/>
    </xf>
    <xf numFmtId="0" fontId="60" fillId="0" borderId="94" xfId="45" applyBorder="1" applyAlignment="1">
      <alignment horizontal="right" vertical="center" shrinkToFit="1"/>
    </xf>
    <xf numFmtId="0" fontId="60" fillId="0" borderId="92" xfId="45" applyBorder="1" applyAlignment="1">
      <alignment horizontal="left" vertical="center"/>
    </xf>
    <xf numFmtId="0" fontId="60" fillId="0" borderId="93" xfId="45" applyBorder="1" applyAlignment="1">
      <alignment horizontal="left" vertical="center"/>
    </xf>
    <xf numFmtId="0" fontId="60" fillId="0" borderId="94" xfId="45" applyBorder="1" applyAlignment="1">
      <alignment horizontal="left" vertical="center"/>
    </xf>
    <xf numFmtId="0" fontId="60" fillId="0" borderId="92" xfId="45" applyBorder="1" applyAlignment="1">
      <alignment horizontal="center" vertical="center" shrinkToFit="1"/>
    </xf>
    <xf numFmtId="0" fontId="60" fillId="0" borderId="93" xfId="45" applyBorder="1" applyAlignment="1">
      <alignment horizontal="center" vertical="center" shrinkToFit="1"/>
    </xf>
    <xf numFmtId="0" fontId="60" fillId="0" borderId="94" xfId="45" applyBorder="1" applyAlignment="1">
      <alignment horizontal="center" vertical="center" shrinkToFit="1"/>
    </xf>
    <xf numFmtId="0" fontId="60" fillId="0" borderId="18" xfId="45" applyBorder="1" applyAlignment="1">
      <alignment horizontal="center" vertical="center"/>
    </xf>
    <xf numFmtId="0" fontId="60" fillId="0" borderId="61" xfId="45" applyBorder="1" applyAlignment="1">
      <alignment horizontal="center" vertical="center"/>
    </xf>
    <xf numFmtId="0" fontId="64" fillId="0" borderId="90" xfId="45" applyFont="1" applyBorder="1" applyAlignment="1">
      <alignment horizontal="center" vertical="top" textRotation="255" shrinkToFit="1"/>
    </xf>
    <xf numFmtId="0" fontId="60" fillId="0" borderId="25" xfId="45" applyBorder="1" applyAlignment="1">
      <alignment horizontal="right" vertical="center" shrinkToFit="1"/>
    </xf>
    <xf numFmtId="0" fontId="60" fillId="0" borderId="26" xfId="45" applyBorder="1" applyAlignment="1">
      <alignment horizontal="right" vertical="center" shrinkToFit="1"/>
    </xf>
    <xf numFmtId="0" fontId="60" fillId="0" borderId="27" xfId="45" applyBorder="1" applyAlignment="1">
      <alignment horizontal="right" vertical="center" shrinkToFit="1"/>
    </xf>
    <xf numFmtId="0" fontId="60" fillId="0" borderId="25" xfId="45" applyBorder="1" applyAlignment="1">
      <alignment horizontal="left" vertical="center"/>
    </xf>
    <xf numFmtId="0" fontId="60" fillId="0" borderId="26" xfId="45" applyBorder="1" applyAlignment="1">
      <alignment horizontal="left" vertical="center"/>
    </xf>
    <xf numFmtId="0" fontId="60" fillId="0" borderId="27" xfId="45" applyBorder="1" applyAlignment="1">
      <alignment horizontal="left" vertical="center"/>
    </xf>
    <xf numFmtId="0" fontId="60" fillId="0" borderId="25" xfId="45" applyBorder="1" applyAlignment="1">
      <alignment horizontal="center" vertical="center" shrinkToFit="1"/>
    </xf>
    <xf numFmtId="0" fontId="60" fillId="0" borderId="26" xfId="45" applyBorder="1" applyAlignment="1">
      <alignment horizontal="center" vertical="center" shrinkToFit="1"/>
    </xf>
    <xf numFmtId="0" fontId="60" fillId="0" borderId="27" xfId="45" applyBorder="1" applyAlignment="1">
      <alignment horizontal="center" vertical="center" shrinkToFit="1"/>
    </xf>
    <xf numFmtId="0" fontId="60" fillId="0" borderId="17" xfId="45" applyBorder="1" applyAlignment="1">
      <alignment horizontal="center" vertical="top"/>
    </xf>
    <xf numFmtId="0" fontId="60" fillId="0" borderId="16" xfId="45" applyBorder="1" applyAlignment="1">
      <alignment horizontal="center" vertical="top"/>
    </xf>
    <xf numFmtId="0" fontId="60" fillId="0" borderId="60" xfId="45" applyBorder="1" applyAlignment="1">
      <alignment horizontal="center" vertical="center"/>
    </xf>
    <xf numFmtId="0" fontId="56" fillId="0" borderId="70" xfId="45" applyFont="1" applyBorder="1" applyAlignment="1">
      <alignment horizontal="center" vertical="center" shrinkToFit="1"/>
    </xf>
    <xf numFmtId="0" fontId="56" fillId="0" borderId="68" xfId="45" applyFont="1" applyBorder="1" applyAlignment="1">
      <alignment horizontal="center" vertical="center" shrinkToFit="1"/>
    </xf>
    <xf numFmtId="0" fontId="56" fillId="0" borderId="76" xfId="45" applyFont="1" applyBorder="1" applyAlignment="1">
      <alignment horizontal="center" vertical="center" shrinkToFit="1"/>
    </xf>
    <xf numFmtId="0" fontId="61" fillId="0" borderId="66" xfId="45" applyFont="1" applyBorder="1" applyAlignment="1">
      <alignment horizontal="center" vertical="center"/>
    </xf>
    <xf numFmtId="0" fontId="61" fillId="0" borderId="64" xfId="45" applyFont="1" applyBorder="1" applyAlignment="1">
      <alignment horizontal="center" vertical="center"/>
    </xf>
    <xf numFmtId="0" fontId="61" fillId="0" borderId="71" xfId="45" applyFont="1" applyBorder="1" applyAlignment="1">
      <alignment horizontal="center" vertical="center"/>
    </xf>
    <xf numFmtId="0" fontId="61" fillId="0" borderId="17" xfId="45" applyFont="1" applyBorder="1" applyAlignment="1">
      <alignment horizontal="center" vertical="center"/>
    </xf>
    <xf numFmtId="0" fontId="61" fillId="0" borderId="0" xfId="45" applyFont="1" applyBorder="1" applyAlignment="1">
      <alignment horizontal="center" vertical="center"/>
    </xf>
    <xf numFmtId="0" fontId="61" fillId="0" borderId="44" xfId="45" applyFont="1" applyBorder="1" applyAlignment="1">
      <alignment horizontal="center" vertical="center"/>
    </xf>
    <xf numFmtId="0" fontId="61" fillId="0" borderId="74" xfId="45" applyFont="1" applyBorder="1" applyAlignment="1">
      <alignment horizontal="center" vertical="center"/>
    </xf>
    <xf numFmtId="0" fontId="61" fillId="0" borderId="54" xfId="45" applyFont="1" applyBorder="1" applyAlignment="1">
      <alignment horizontal="center" vertical="center"/>
    </xf>
    <xf numFmtId="0" fontId="61" fillId="0" borderId="59" xfId="45" applyFont="1" applyBorder="1" applyAlignment="1">
      <alignment horizontal="center" vertical="center"/>
    </xf>
    <xf numFmtId="0" fontId="56" fillId="0" borderId="66" xfId="45" applyFont="1" applyBorder="1" applyAlignment="1">
      <alignment horizontal="center" vertical="center"/>
    </xf>
    <xf numFmtId="0" fontId="56" fillId="0" borderId="64" xfId="45" applyFont="1" applyBorder="1" applyAlignment="1">
      <alignment horizontal="center" vertical="center"/>
    </xf>
    <xf numFmtId="0" fontId="56" fillId="0" borderId="65" xfId="45" applyFont="1" applyBorder="1" applyAlignment="1">
      <alignment horizontal="center" vertical="center"/>
    </xf>
    <xf numFmtId="0" fontId="56" fillId="0" borderId="18" xfId="45" applyFont="1" applyBorder="1" applyAlignment="1">
      <alignment horizontal="center" vertical="center"/>
    </xf>
    <xf numFmtId="0" fontId="56" fillId="0" borderId="19" xfId="45" applyFont="1" applyBorder="1" applyAlignment="1">
      <alignment horizontal="center" vertical="center"/>
    </xf>
    <xf numFmtId="0" fontId="56" fillId="0" borderId="20" xfId="45" applyFont="1" applyBorder="1" applyAlignment="1">
      <alignment horizontal="center" vertical="center"/>
    </xf>
    <xf numFmtId="0" fontId="63" fillId="0" borderId="18" xfId="45" applyFont="1" applyBorder="1" applyAlignment="1">
      <alignment horizontal="center" vertical="center"/>
    </xf>
    <xf numFmtId="0" fontId="63" fillId="0" borderId="19" xfId="45" applyFont="1" applyBorder="1" applyAlignment="1">
      <alignment horizontal="center" vertical="center"/>
    </xf>
    <xf numFmtId="0" fontId="63" fillId="0" borderId="20" xfId="45" applyFont="1" applyBorder="1" applyAlignment="1">
      <alignment horizontal="center" vertical="center"/>
    </xf>
    <xf numFmtId="0" fontId="64" fillId="0" borderId="82" xfId="45" applyFont="1" applyBorder="1" applyAlignment="1">
      <alignment horizontal="center" vertical="top" textRotation="255" shrinkToFit="1"/>
    </xf>
    <xf numFmtId="0" fontId="64" fillId="0" borderId="87" xfId="45" applyFont="1" applyBorder="1" applyAlignment="1">
      <alignment horizontal="center" vertical="top" textRotation="255" shrinkToFit="1"/>
    </xf>
    <xf numFmtId="0" fontId="56" fillId="0" borderId="77" xfId="45" applyFont="1" applyBorder="1" applyAlignment="1">
      <alignment horizontal="center" vertical="center"/>
    </xf>
    <xf numFmtId="0" fontId="56" fillId="0" borderId="57" xfId="45" applyFont="1" applyBorder="1" applyAlignment="1">
      <alignment horizontal="center" vertical="center"/>
    </xf>
    <xf numFmtId="0" fontId="56" fillId="0" borderId="53" xfId="45" applyFont="1" applyBorder="1" applyAlignment="1">
      <alignment horizontal="center" vertical="center"/>
    </xf>
    <xf numFmtId="0" fontId="56" fillId="0" borderId="56" xfId="45" applyFont="1" applyBorder="1" applyAlignment="1">
      <alignment horizontal="center" vertical="center"/>
    </xf>
    <xf numFmtId="0" fontId="56" fillId="0" borderId="62" xfId="45" applyFont="1" applyBorder="1" applyAlignment="1">
      <alignment horizontal="center" vertical="center"/>
    </xf>
    <xf numFmtId="0" fontId="62" fillId="0" borderId="56" xfId="45" applyFont="1" applyBorder="1" applyAlignment="1">
      <alignment horizontal="center" wrapText="1"/>
    </xf>
    <xf numFmtId="0" fontId="62" fillId="0" borderId="57" xfId="45" applyFont="1" applyBorder="1" applyAlignment="1">
      <alignment horizontal="center" wrapText="1"/>
    </xf>
    <xf numFmtId="0" fontId="62" fillId="0" borderId="62" xfId="45" applyFont="1" applyBorder="1" applyAlignment="1">
      <alignment horizontal="center" wrapText="1"/>
    </xf>
    <xf numFmtId="0" fontId="62" fillId="0" borderId="18" xfId="45" applyFont="1" applyBorder="1" applyAlignment="1">
      <alignment horizontal="center" wrapText="1"/>
    </xf>
    <xf numFmtId="0" fontId="62" fillId="0" borderId="19" xfId="45" applyFont="1" applyBorder="1" applyAlignment="1">
      <alignment horizontal="center" wrapText="1"/>
    </xf>
    <xf numFmtId="0" fontId="62" fillId="0" borderId="20" xfId="45" applyFont="1" applyBorder="1" applyAlignment="1">
      <alignment horizontal="center" wrapText="1"/>
    </xf>
    <xf numFmtId="0" fontId="63" fillId="0" borderId="56" xfId="45" applyFont="1" applyBorder="1" applyAlignment="1">
      <alignment horizontal="distributed" vertical="center" wrapText="1"/>
    </xf>
    <xf numFmtId="0" fontId="63" fillId="0" borderId="62" xfId="45" applyFont="1" applyBorder="1" applyAlignment="1">
      <alignment horizontal="distributed" vertical="center"/>
    </xf>
    <xf numFmtId="0" fontId="63" fillId="0" borderId="18" xfId="45" applyFont="1" applyBorder="1" applyAlignment="1">
      <alignment horizontal="distributed" vertical="center"/>
    </xf>
    <xf numFmtId="0" fontId="63" fillId="0" borderId="20" xfId="45" applyFont="1" applyBorder="1" applyAlignment="1">
      <alignment horizontal="distributed" vertical="center"/>
    </xf>
    <xf numFmtId="0" fontId="63" fillId="0" borderId="58" xfId="45" applyFont="1" applyBorder="1" applyAlignment="1">
      <alignment horizontal="distributed" vertical="center" wrapText="1"/>
    </xf>
    <xf numFmtId="0" fontId="63" fillId="0" borderId="18" xfId="45" applyFont="1" applyBorder="1" applyAlignment="1">
      <alignment horizontal="distributed" vertical="center" wrapText="1"/>
    </xf>
    <xf numFmtId="0" fontId="63" fillId="0" borderId="61" xfId="45" applyFont="1" applyBorder="1" applyAlignment="1">
      <alignment horizontal="distributed" vertical="center" wrapText="1"/>
    </xf>
    <xf numFmtId="0" fontId="63" fillId="0" borderId="78" xfId="45" applyFont="1" applyBorder="1" applyAlignment="1">
      <alignment horizontal="center" vertical="center" wrapText="1" shrinkToFit="1"/>
    </xf>
    <xf numFmtId="0" fontId="63" fillId="0" borderId="60" xfId="45" applyFont="1" applyBorder="1" applyAlignment="1">
      <alignment horizontal="center" vertical="center" shrinkToFit="1"/>
    </xf>
    <xf numFmtId="0" fontId="56" fillId="0" borderId="66" xfId="45" applyFont="1" applyBorder="1" applyAlignment="1">
      <alignment horizontal="center" vertical="center" wrapText="1"/>
    </xf>
    <xf numFmtId="0" fontId="56" fillId="0" borderId="64" xfId="45" applyFont="1" applyBorder="1" applyAlignment="1">
      <alignment horizontal="center" vertical="center" wrapText="1"/>
    </xf>
    <xf numFmtId="0" fontId="56" fillId="0" borderId="65" xfId="45" applyFont="1" applyBorder="1" applyAlignment="1">
      <alignment horizontal="center" vertical="center" wrapText="1"/>
    </xf>
    <xf numFmtId="0" fontId="57" fillId="0" borderId="66" xfId="45" applyFont="1" applyBorder="1" applyAlignment="1">
      <alignment horizontal="right" vertical="center"/>
    </xf>
    <xf numFmtId="0" fontId="60" fillId="0" borderId="64" xfId="45" applyBorder="1"/>
    <xf numFmtId="0" fontId="60" fillId="0" borderId="65" xfId="45" applyBorder="1"/>
    <xf numFmtId="0" fontId="60" fillId="0" borderId="18" xfId="45" applyBorder="1"/>
    <xf numFmtId="0" fontId="60" fillId="0" borderId="19" xfId="45" applyBorder="1"/>
    <xf numFmtId="0" fontId="60" fillId="0" borderId="20" xfId="45" applyBorder="1"/>
    <xf numFmtId="0" fontId="57" fillId="0" borderId="54" xfId="45" applyFont="1" applyBorder="1" applyAlignment="1">
      <alignment horizontal="left"/>
    </xf>
    <xf numFmtId="0" fontId="60" fillId="0" borderId="0" xfId="45" applyAlignment="1">
      <alignment horizontal="left"/>
    </xf>
    <xf numFmtId="0" fontId="60" fillId="0" borderId="0" xfId="45" applyBorder="1" applyAlignment="1">
      <alignment horizontal="left"/>
    </xf>
    <xf numFmtId="0" fontId="56" fillId="0" borderId="55" xfId="45" applyFont="1" applyBorder="1" applyAlignment="1">
      <alignment horizontal="center" vertical="center"/>
    </xf>
    <xf numFmtId="0" fontId="56" fillId="0" borderId="60" xfId="45" applyFont="1" applyBorder="1" applyAlignment="1">
      <alignment horizontal="center" vertical="center"/>
    </xf>
    <xf numFmtId="0" fontId="60" fillId="0" borderId="56" xfId="45" applyBorder="1" applyAlignment="1">
      <alignment horizontal="center" vertical="center"/>
    </xf>
    <xf numFmtId="0" fontId="60" fillId="0" borderId="57" xfId="45" applyBorder="1" applyAlignment="1">
      <alignment horizontal="center" vertical="center"/>
    </xf>
    <xf numFmtId="0" fontId="60" fillId="0" borderId="58" xfId="45" applyBorder="1" applyAlignment="1">
      <alignment horizontal="center" vertical="center"/>
    </xf>
    <xf numFmtId="0" fontId="60" fillId="0" borderId="19" xfId="45" applyBorder="1" applyAlignment="1">
      <alignment horizontal="center" vertical="center"/>
    </xf>
    <xf numFmtId="0" fontId="58" fillId="0" borderId="13" xfId="45" applyFont="1" applyBorder="1" applyAlignment="1">
      <alignment horizontal="left" vertical="top"/>
    </xf>
    <xf numFmtId="0" fontId="58" fillId="0" borderId="0" xfId="45" applyFont="1" applyAlignment="1">
      <alignment horizontal="left" vertical="top"/>
    </xf>
    <xf numFmtId="0" fontId="58" fillId="0" borderId="0" xfId="45" applyFont="1" applyBorder="1" applyAlignment="1">
      <alignment horizontal="left" vertical="top"/>
    </xf>
    <xf numFmtId="0" fontId="56" fillId="0" borderId="13" xfId="45" applyFont="1" applyBorder="1" applyAlignment="1">
      <alignment horizontal="center" vertical="center"/>
    </xf>
    <xf numFmtId="0" fontId="56" fillId="0" borderId="16" xfId="45" applyFont="1" applyBorder="1" applyAlignment="1">
      <alignment horizontal="center" vertical="center"/>
    </xf>
    <xf numFmtId="0" fontId="57" fillId="0" borderId="17" xfId="45" applyFont="1" applyBorder="1" applyAlignment="1">
      <alignment horizontal="center" vertical="center" wrapText="1" shrinkToFit="1"/>
    </xf>
    <xf numFmtId="0" fontId="57" fillId="0" borderId="0" xfId="45" applyFont="1" applyBorder="1" applyAlignment="1">
      <alignment horizontal="center" vertical="center" shrinkToFit="1"/>
    </xf>
    <xf numFmtId="0" fontId="57" fillId="0" borderId="16" xfId="45" applyFont="1" applyBorder="1" applyAlignment="1">
      <alignment horizontal="center" vertical="center" shrinkToFit="1"/>
    </xf>
    <xf numFmtId="0" fontId="57" fillId="0" borderId="17" xfId="45" applyFont="1" applyBorder="1" applyAlignment="1">
      <alignment horizontal="center" vertical="center" shrinkToFit="1"/>
    </xf>
    <xf numFmtId="0" fontId="57" fillId="0" borderId="18" xfId="45" applyFont="1" applyBorder="1" applyAlignment="1">
      <alignment horizontal="center" vertical="center" shrinkToFit="1"/>
    </xf>
    <xf numFmtId="0" fontId="57" fillId="0" borderId="19" xfId="45" applyFont="1" applyBorder="1" applyAlignment="1">
      <alignment horizontal="center" vertical="center" shrinkToFit="1"/>
    </xf>
    <xf numFmtId="0" fontId="57" fillId="0" borderId="20" xfId="45" applyFont="1" applyBorder="1" applyAlignment="1">
      <alignment horizontal="center" vertical="center" shrinkToFit="1"/>
    </xf>
    <xf numFmtId="0" fontId="56" fillId="0" borderId="63" xfId="45" applyFont="1" applyBorder="1" applyAlignment="1">
      <alignment horizontal="center" vertical="center"/>
    </xf>
    <xf numFmtId="0" fontId="56" fillId="0" borderId="68" xfId="45" applyFont="1" applyBorder="1" applyAlignment="1">
      <alignment horizontal="center" vertical="center"/>
    </xf>
    <xf numFmtId="0" fontId="56" fillId="0" borderId="52" xfId="45" applyFont="1" applyBorder="1" applyAlignment="1">
      <alignment horizontal="center" vertical="center"/>
    </xf>
    <xf numFmtId="0" fontId="60" fillId="0" borderId="56" xfId="45" applyBorder="1" applyAlignment="1">
      <alignment horizontal="center" vertical="center" wrapText="1"/>
    </xf>
    <xf numFmtId="0" fontId="60" fillId="0" borderId="17" xfId="45" applyBorder="1" applyAlignment="1">
      <alignment horizontal="center" vertical="center"/>
    </xf>
    <xf numFmtId="0" fontId="60" fillId="0" borderId="0" xfId="45" applyBorder="1" applyAlignment="1">
      <alignment horizontal="center" vertical="center"/>
    </xf>
    <xf numFmtId="0" fontId="60" fillId="0" borderId="44" xfId="45" applyBorder="1" applyAlignment="1">
      <alignment horizontal="center" vertical="center"/>
    </xf>
    <xf numFmtId="0" fontId="57" fillId="0" borderId="64" xfId="45" applyFont="1" applyBorder="1" applyAlignment="1">
      <alignment horizontal="distributed" vertical="center"/>
    </xf>
    <xf numFmtId="0" fontId="57" fillId="0" borderId="65" xfId="45" applyFont="1" applyBorder="1" applyAlignment="1">
      <alignment horizontal="distributed" vertical="center"/>
    </xf>
    <xf numFmtId="0" fontId="57" fillId="0" borderId="19" xfId="45" applyFont="1" applyBorder="1" applyAlignment="1">
      <alignment horizontal="distributed" vertical="center"/>
    </xf>
    <xf numFmtId="0" fontId="57" fillId="0" borderId="20" xfId="45" applyFont="1" applyBorder="1" applyAlignment="1">
      <alignment horizontal="distributed" vertical="center"/>
    </xf>
    <xf numFmtId="0" fontId="57" fillId="0" borderId="66" xfId="45" applyFont="1" applyBorder="1" applyAlignment="1">
      <alignment horizontal="center" vertical="center"/>
    </xf>
    <xf numFmtId="0" fontId="57" fillId="0" borderId="64" xfId="45" applyFont="1" applyBorder="1" applyAlignment="1">
      <alignment horizontal="center" vertical="center"/>
    </xf>
    <xf numFmtId="0" fontId="57" fillId="0" borderId="65" xfId="45" applyFont="1" applyBorder="1" applyAlignment="1">
      <alignment horizontal="center" vertical="center"/>
    </xf>
    <xf numFmtId="0" fontId="57" fillId="0" borderId="18" xfId="45" applyFont="1" applyBorder="1" applyAlignment="1">
      <alignment horizontal="center" vertical="center"/>
    </xf>
    <xf numFmtId="0" fontId="57" fillId="0" borderId="19" xfId="45" applyFont="1" applyBorder="1" applyAlignment="1">
      <alignment horizontal="center" vertical="center"/>
    </xf>
    <xf numFmtId="0" fontId="57" fillId="0" borderId="20" xfId="45" applyFont="1" applyBorder="1" applyAlignment="1">
      <alignment horizontal="center" vertical="center"/>
    </xf>
    <xf numFmtId="0" fontId="59" fillId="0" borderId="70" xfId="45" applyFont="1" applyBorder="1" applyAlignment="1">
      <alignment horizontal="center" vertical="center" textRotation="255" shrinkToFit="1"/>
    </xf>
    <xf numFmtId="0" fontId="59" fillId="0" borderId="68" xfId="45" applyFont="1" applyBorder="1" applyAlignment="1">
      <alignment horizontal="center" vertical="center" textRotation="255" shrinkToFit="1"/>
    </xf>
    <xf numFmtId="0" fontId="59" fillId="0" borderId="52" xfId="45" applyFont="1" applyBorder="1" applyAlignment="1">
      <alignment horizontal="center" vertical="center" textRotation="255" shrinkToFit="1"/>
    </xf>
    <xf numFmtId="0" fontId="60" fillId="0" borderId="64" xfId="45" applyBorder="1" applyAlignment="1">
      <alignment horizontal="center"/>
    </xf>
    <xf numFmtId="0" fontId="60" fillId="0" borderId="0" xfId="45" applyBorder="1" applyAlignment="1">
      <alignment horizontal="center"/>
    </xf>
    <xf numFmtId="0" fontId="60" fillId="0" borderId="19" xfId="45" applyBorder="1" applyAlignment="1">
      <alignment horizontal="center"/>
    </xf>
    <xf numFmtId="0" fontId="60" fillId="0" borderId="20" xfId="45" applyBorder="1" applyAlignment="1">
      <alignment horizontal="center"/>
    </xf>
    <xf numFmtId="0" fontId="57" fillId="0" borderId="64" xfId="45" applyFont="1" applyBorder="1" applyAlignment="1">
      <alignment horizontal="right" vertical="center"/>
    </xf>
    <xf numFmtId="0" fontId="57" fillId="0" borderId="65" xfId="45" applyFont="1" applyBorder="1" applyAlignment="1">
      <alignment horizontal="right" vertical="center"/>
    </xf>
    <xf numFmtId="0" fontId="57" fillId="0" borderId="18" xfId="45" applyFont="1" applyBorder="1" applyAlignment="1">
      <alignment horizontal="right" vertical="center"/>
    </xf>
    <xf numFmtId="0" fontId="57" fillId="0" borderId="19" xfId="45" applyFont="1" applyBorder="1" applyAlignment="1">
      <alignment horizontal="right" vertical="center"/>
    </xf>
    <xf numFmtId="0" fontId="57" fillId="0" borderId="20" xfId="45" applyFont="1" applyBorder="1" applyAlignment="1">
      <alignment horizontal="right" vertical="center"/>
    </xf>
    <xf numFmtId="0" fontId="60" fillId="0" borderId="66" xfId="45" applyBorder="1" applyAlignment="1">
      <alignment horizontal="right"/>
    </xf>
    <xf numFmtId="0" fontId="60" fillId="0" borderId="64" xfId="45" applyBorder="1" applyAlignment="1">
      <alignment horizontal="right"/>
    </xf>
    <xf numFmtId="0" fontId="60" fillId="0" borderId="65" xfId="45" applyBorder="1" applyAlignment="1">
      <alignment horizontal="right"/>
    </xf>
    <xf numFmtId="0" fontId="60" fillId="0" borderId="17" xfId="45" applyBorder="1" applyAlignment="1">
      <alignment horizontal="right"/>
    </xf>
    <xf numFmtId="0" fontId="60" fillId="0" borderId="0" xfId="45" applyBorder="1" applyAlignment="1">
      <alignment horizontal="right"/>
    </xf>
    <xf numFmtId="0" fontId="60" fillId="0" borderId="16" xfId="45" applyBorder="1" applyAlignment="1">
      <alignment horizontal="right"/>
    </xf>
    <xf numFmtId="0" fontId="60" fillId="0" borderId="18" xfId="45" applyBorder="1" applyAlignment="1">
      <alignment horizontal="right"/>
    </xf>
    <xf numFmtId="0" fontId="60" fillId="0" borderId="19" xfId="45" applyBorder="1" applyAlignment="1">
      <alignment horizontal="right"/>
    </xf>
    <xf numFmtId="0" fontId="60" fillId="0" borderId="20" xfId="45" applyBorder="1" applyAlignment="1">
      <alignment horizontal="right"/>
    </xf>
    <xf numFmtId="0" fontId="60" fillId="0" borderId="70" xfId="45" applyBorder="1" applyAlignment="1">
      <alignment horizontal="center" vertical="center"/>
    </xf>
    <xf numFmtId="0" fontId="60" fillId="0" borderId="52" xfId="45" applyBorder="1" applyAlignment="1">
      <alignment horizontal="center" vertical="center"/>
    </xf>
    <xf numFmtId="0" fontId="56" fillId="0" borderId="69" xfId="45" applyFont="1" applyBorder="1" applyAlignment="1">
      <alignment horizontal="center" vertical="center"/>
    </xf>
    <xf numFmtId="0" fontId="56" fillId="0" borderId="67" xfId="45" applyFont="1" applyBorder="1" applyAlignment="1">
      <alignment horizontal="center" vertical="center"/>
    </xf>
    <xf numFmtId="0" fontId="56" fillId="0" borderId="72" xfId="45" applyFont="1" applyBorder="1" applyAlignment="1">
      <alignment horizontal="center" vertical="center"/>
    </xf>
    <xf numFmtId="0" fontId="56" fillId="0" borderId="73" xfId="45" applyFont="1" applyBorder="1" applyAlignment="1">
      <alignment horizontal="center" vertical="center"/>
    </xf>
    <xf numFmtId="0" fontId="56" fillId="0" borderId="17" xfId="45" applyFont="1" applyBorder="1" applyAlignment="1">
      <alignment horizontal="center" vertical="center" wrapText="1"/>
    </xf>
    <xf numFmtId="0" fontId="56" fillId="0" borderId="0" xfId="45" applyFont="1" applyBorder="1" applyAlignment="1">
      <alignment horizontal="center" vertical="center" wrapText="1"/>
    </xf>
    <xf numFmtId="0" fontId="56" fillId="0" borderId="74" xfId="45" applyFont="1" applyBorder="1" applyAlignment="1">
      <alignment horizontal="center" vertical="center" wrapText="1"/>
    </xf>
    <xf numFmtId="0" fontId="56" fillId="0" borderId="54" xfId="45" applyFont="1" applyBorder="1" applyAlignment="1">
      <alignment horizontal="center" vertical="center" wrapText="1"/>
    </xf>
    <xf numFmtId="0" fontId="56" fillId="0" borderId="75" xfId="45" applyFont="1" applyBorder="1" applyAlignment="1">
      <alignment horizontal="center" vertical="center"/>
    </xf>
    <xf numFmtId="0" fontId="60" fillId="0" borderId="17" xfId="45" applyFont="1" applyBorder="1" applyAlignment="1">
      <alignment horizontal="center" vertical="center" wrapText="1" shrinkToFit="1"/>
    </xf>
    <xf numFmtId="0" fontId="60" fillId="0" borderId="0" xfId="45" applyFont="1" applyBorder="1" applyAlignment="1">
      <alignment horizontal="center" vertical="center" shrinkToFit="1"/>
    </xf>
    <xf numFmtId="0" fontId="60" fillId="0" borderId="16" xfId="45" applyFont="1" applyBorder="1" applyAlignment="1">
      <alignment horizontal="center" vertical="center" shrinkToFit="1"/>
    </xf>
    <xf numFmtId="0" fontId="60" fillId="0" borderId="17" xfId="45" applyFont="1" applyBorder="1" applyAlignment="1">
      <alignment horizontal="center" vertical="center" shrinkToFit="1"/>
    </xf>
    <xf numFmtId="0" fontId="60" fillId="0" borderId="18" xfId="45" applyFont="1" applyBorder="1" applyAlignment="1">
      <alignment horizontal="center" vertical="center" shrinkToFit="1"/>
    </xf>
    <xf numFmtId="0" fontId="60" fillId="0" borderId="19" xfId="45" applyFont="1" applyBorder="1" applyAlignment="1">
      <alignment horizontal="center" vertical="center" shrinkToFit="1"/>
    </xf>
    <xf numFmtId="0" fontId="60" fillId="0" borderId="20" xfId="45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3" xfId="45"/>
    <cellStyle name="標準_1-sankamoushikomi" xfId="42"/>
    <cellStyle name="良い" xfId="43" builtinId="26" customBuiltin="1"/>
  </cellStyles>
  <dxfs count="0"/>
  <tableStyles count="0" defaultTableStyle="TableStyleMedium2" defaultPivotStyle="PivotStyleLight16"/>
  <colors>
    <mruColors>
      <color rgb="FFCCFFFF"/>
      <color rgb="FFCCFFCC"/>
      <color rgb="FFFF99CC"/>
      <color rgb="FF0000FF"/>
      <color rgb="FFFFCCFF"/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66648</xdr:colOff>
      <xdr:row>36</xdr:row>
      <xdr:rowOff>5941</xdr:rowOff>
    </xdr:from>
    <xdr:ext cx="0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8148" y="6454366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イ</a:t>
          </a:r>
        </a:p>
      </xdr:txBody>
    </xdr:sp>
    <xdr:clientData/>
  </xdr:oneCellAnchor>
  <xdr:oneCellAnchor>
    <xdr:from>
      <xdr:col>3</xdr:col>
      <xdr:colOff>76203</xdr:colOff>
      <xdr:row>37</xdr:row>
      <xdr:rowOff>4763</xdr:rowOff>
    </xdr:from>
    <xdr:ext cx="0" cy="15004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47703" y="6634163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ハ</a:t>
          </a:r>
        </a:p>
      </xdr:txBody>
    </xdr:sp>
    <xdr:clientData/>
  </xdr:oneCellAnchor>
  <xdr:oneCellAnchor>
    <xdr:from>
      <xdr:col>3</xdr:col>
      <xdr:colOff>76187</xdr:colOff>
      <xdr:row>38</xdr:row>
      <xdr:rowOff>19059</xdr:rowOff>
    </xdr:from>
    <xdr:ext cx="0" cy="15004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47687" y="6829434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ニ</a:t>
          </a:r>
        </a:p>
      </xdr:txBody>
    </xdr:sp>
    <xdr:clientData/>
  </xdr:oneCellAnchor>
  <xdr:oneCellAnchor>
    <xdr:from>
      <xdr:col>15</xdr:col>
      <xdr:colOff>38225</xdr:colOff>
      <xdr:row>36</xdr:row>
      <xdr:rowOff>5925</xdr:rowOff>
    </xdr:from>
    <xdr:ext cx="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52775" y="6454350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ロ</a:t>
          </a:r>
        </a:p>
      </xdr:txBody>
    </xdr:sp>
    <xdr:clientData/>
  </xdr:oneCellAnchor>
  <xdr:oneCellAnchor>
    <xdr:from>
      <xdr:col>15</xdr:col>
      <xdr:colOff>38209</xdr:colOff>
      <xdr:row>38</xdr:row>
      <xdr:rowOff>20246</xdr:rowOff>
    </xdr:from>
    <xdr:ext cx="0" cy="1500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52759" y="6830621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ホ</a:t>
          </a:r>
        </a:p>
      </xdr:txBody>
    </xdr:sp>
    <xdr:clientData/>
  </xdr:oneCellAnchor>
  <xdr:oneCellAnchor>
    <xdr:from>
      <xdr:col>19</xdr:col>
      <xdr:colOff>76200</xdr:colOff>
      <xdr:row>35</xdr:row>
      <xdr:rowOff>0</xdr:rowOff>
    </xdr:from>
    <xdr:ext cx="0" cy="15004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647950" y="1808570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Ⅴ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29</xdr:col>
      <xdr:colOff>52393</xdr:colOff>
      <xdr:row>43</xdr:row>
      <xdr:rowOff>47633</xdr:rowOff>
    </xdr:from>
    <xdr:to>
      <xdr:col>30</xdr:col>
      <xdr:colOff>28093</xdr:colOff>
      <xdr:row>43</xdr:row>
      <xdr:rowOff>137633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166943" y="7572383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57156</xdr:colOff>
      <xdr:row>43</xdr:row>
      <xdr:rowOff>52396</xdr:rowOff>
    </xdr:from>
    <xdr:to>
      <xdr:col>41</xdr:col>
      <xdr:colOff>32856</xdr:colOff>
      <xdr:row>43</xdr:row>
      <xdr:rowOff>132871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429006" y="7577146"/>
          <a:ext cx="90000" cy="80475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19050</xdr:colOff>
      <xdr:row>52</xdr:row>
      <xdr:rowOff>104775</xdr:rowOff>
    </xdr:from>
    <xdr:to>
      <xdr:col>30</xdr:col>
      <xdr:colOff>66675</xdr:colOff>
      <xdr:row>52</xdr:row>
      <xdr:rowOff>266700</xdr:rowOff>
    </xdr:to>
    <xdr:sp macro="" textlink="">
      <xdr:nvSpPr>
        <xdr:cNvPr id="17" name="Oval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3733800" y="8953500"/>
          <a:ext cx="161925" cy="1619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51</xdr:row>
      <xdr:rowOff>95250</xdr:rowOff>
    </xdr:from>
    <xdr:to>
      <xdr:col>41</xdr:col>
      <xdr:colOff>95250</xdr:colOff>
      <xdr:row>51</xdr:row>
      <xdr:rowOff>276225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4895850" y="8667750"/>
          <a:ext cx="285750" cy="1809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52387</xdr:colOff>
      <xdr:row>41</xdr:row>
      <xdr:rowOff>47624</xdr:rowOff>
    </xdr:from>
    <xdr:to>
      <xdr:col>30</xdr:col>
      <xdr:colOff>28087</xdr:colOff>
      <xdr:row>41</xdr:row>
      <xdr:rowOff>137624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166937" y="7248524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66681</xdr:colOff>
      <xdr:row>41</xdr:row>
      <xdr:rowOff>33345</xdr:rowOff>
    </xdr:from>
    <xdr:to>
      <xdr:col>41</xdr:col>
      <xdr:colOff>42381</xdr:colOff>
      <xdr:row>41</xdr:row>
      <xdr:rowOff>123345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438531" y="723424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57150</xdr:colOff>
      <xdr:row>35</xdr:row>
      <xdr:rowOff>171450</xdr:rowOff>
    </xdr:from>
    <xdr:to>
      <xdr:col>4</xdr:col>
      <xdr:colOff>123825</xdr:colOff>
      <xdr:row>37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28650" y="6438900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ア</a:t>
          </a:r>
        </a:p>
      </xdr:txBody>
    </xdr:sp>
    <xdr:clientData/>
  </xdr:twoCellAnchor>
  <xdr:twoCellAnchor>
    <xdr:from>
      <xdr:col>15</xdr:col>
      <xdr:colOff>19050</xdr:colOff>
      <xdr:row>36</xdr:row>
      <xdr:rowOff>0</xdr:rowOff>
    </xdr:from>
    <xdr:to>
      <xdr:col>17</xdr:col>
      <xdr:colOff>0</xdr:colOff>
      <xdr:row>37</xdr:row>
      <xdr:rowOff>28575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133600" y="6448425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</a:t>
          </a:r>
        </a:p>
      </xdr:txBody>
    </xdr:sp>
    <xdr:clientData/>
  </xdr:twoCellAnchor>
  <xdr:twoCellAnchor>
    <xdr:from>
      <xdr:col>3</xdr:col>
      <xdr:colOff>38100</xdr:colOff>
      <xdr:row>37</xdr:row>
      <xdr:rowOff>0</xdr:rowOff>
    </xdr:from>
    <xdr:to>
      <xdr:col>4</xdr:col>
      <xdr:colOff>104775</xdr:colOff>
      <xdr:row>38</xdr:row>
      <xdr:rowOff>28575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609600" y="6629400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ウ</a:t>
          </a:r>
        </a:p>
      </xdr:txBody>
    </xdr:sp>
    <xdr:clientData/>
  </xdr:twoCellAnchor>
  <xdr:twoCellAnchor>
    <xdr:from>
      <xdr:col>3</xdr:col>
      <xdr:colOff>38100</xdr:colOff>
      <xdr:row>37</xdr:row>
      <xdr:rowOff>161925</xdr:rowOff>
    </xdr:from>
    <xdr:to>
      <xdr:col>4</xdr:col>
      <xdr:colOff>104775</xdr:colOff>
      <xdr:row>39</xdr:row>
      <xdr:rowOff>9525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609600" y="6791325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</a:t>
          </a:r>
        </a:p>
      </xdr:txBody>
    </xdr:sp>
    <xdr:clientData/>
  </xdr:twoCellAnchor>
  <xdr:twoCellAnchor>
    <xdr:from>
      <xdr:col>15</xdr:col>
      <xdr:colOff>19050</xdr:colOff>
      <xdr:row>37</xdr:row>
      <xdr:rowOff>171450</xdr:rowOff>
    </xdr:from>
    <xdr:to>
      <xdr:col>17</xdr:col>
      <xdr:colOff>0</xdr:colOff>
      <xdr:row>39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2133600" y="6800850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オ</a:t>
          </a:r>
        </a:p>
      </xdr:txBody>
    </xdr:sp>
    <xdr:clientData/>
  </xdr:twoCellAnchor>
  <xdr:oneCellAnchor>
    <xdr:from>
      <xdr:col>7</xdr:col>
      <xdr:colOff>85725</xdr:colOff>
      <xdr:row>35</xdr:row>
      <xdr:rowOff>0</xdr:rowOff>
    </xdr:from>
    <xdr:ext cx="0" cy="150041"/>
    <xdr:sp macro="" textlink="">
      <xdr:nvSpPr>
        <xdr:cNvPr id="31" name="テキスト ボックス 1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247775" y="4075520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Ⅰ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76200</xdr:colOff>
      <xdr:row>35</xdr:row>
      <xdr:rowOff>0</xdr:rowOff>
    </xdr:from>
    <xdr:ext cx="0" cy="150041"/>
    <xdr:sp macro="" textlink="">
      <xdr:nvSpPr>
        <xdr:cNvPr id="32" name="テキスト ボックス 1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619250" y="4075520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Ⅱ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76200</xdr:colOff>
      <xdr:row>35</xdr:row>
      <xdr:rowOff>0</xdr:rowOff>
    </xdr:from>
    <xdr:ext cx="0" cy="150041"/>
    <xdr:sp macro="" textlink="">
      <xdr:nvSpPr>
        <xdr:cNvPr id="33" name="テキスト ボックス 1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62150" y="4075520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Ⅲ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16</xdr:col>
      <xdr:colOff>85725</xdr:colOff>
      <xdr:row>35</xdr:row>
      <xdr:rowOff>0</xdr:rowOff>
    </xdr:from>
    <xdr:ext cx="0" cy="150041"/>
    <xdr:sp macro="" textlink="">
      <xdr:nvSpPr>
        <xdr:cNvPr id="34" name="テキスト ボックス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314575" y="4075520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Ⅳ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19</xdr:col>
      <xdr:colOff>76200</xdr:colOff>
      <xdr:row>35</xdr:row>
      <xdr:rowOff>0</xdr:rowOff>
    </xdr:from>
    <xdr:ext cx="0" cy="150041"/>
    <xdr:sp macro="" textlink="">
      <xdr:nvSpPr>
        <xdr:cNvPr id="35" name="テキスト ボックス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647950" y="4075520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Ⅴ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66648</xdr:colOff>
      <xdr:row>37</xdr:row>
      <xdr:rowOff>5941</xdr:rowOff>
    </xdr:from>
    <xdr:ext cx="0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5273" y="6768691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イ</a:t>
          </a:r>
        </a:p>
      </xdr:txBody>
    </xdr:sp>
    <xdr:clientData/>
  </xdr:oneCellAnchor>
  <xdr:oneCellAnchor>
    <xdr:from>
      <xdr:col>3</xdr:col>
      <xdr:colOff>76203</xdr:colOff>
      <xdr:row>38</xdr:row>
      <xdr:rowOff>4763</xdr:rowOff>
    </xdr:from>
    <xdr:ext cx="0" cy="15004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4828" y="6948488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ハ</a:t>
          </a:r>
        </a:p>
      </xdr:txBody>
    </xdr:sp>
    <xdr:clientData/>
  </xdr:oneCellAnchor>
  <xdr:oneCellAnchor>
    <xdr:from>
      <xdr:col>3</xdr:col>
      <xdr:colOff>76187</xdr:colOff>
      <xdr:row>39</xdr:row>
      <xdr:rowOff>19059</xdr:rowOff>
    </xdr:from>
    <xdr:ext cx="0" cy="15004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04812" y="7143759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ニ</a:t>
          </a:r>
        </a:p>
      </xdr:txBody>
    </xdr:sp>
    <xdr:clientData/>
  </xdr:oneCellAnchor>
  <xdr:oneCellAnchor>
    <xdr:from>
      <xdr:col>15</xdr:col>
      <xdr:colOff>38225</xdr:colOff>
      <xdr:row>37</xdr:row>
      <xdr:rowOff>5925</xdr:rowOff>
    </xdr:from>
    <xdr:ext cx="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009900" y="6768675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ロ</a:t>
          </a:r>
        </a:p>
      </xdr:txBody>
    </xdr:sp>
    <xdr:clientData/>
  </xdr:oneCellAnchor>
  <xdr:oneCellAnchor>
    <xdr:from>
      <xdr:col>15</xdr:col>
      <xdr:colOff>38209</xdr:colOff>
      <xdr:row>39</xdr:row>
      <xdr:rowOff>20246</xdr:rowOff>
    </xdr:from>
    <xdr:ext cx="0" cy="1500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009884" y="7144946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ホ</a:t>
          </a:r>
        </a:p>
      </xdr:txBody>
    </xdr:sp>
    <xdr:clientData/>
  </xdr:oneCellAnchor>
  <xdr:oneCellAnchor>
    <xdr:from>
      <xdr:col>19</xdr:col>
      <xdr:colOff>76200</xdr:colOff>
      <xdr:row>36</xdr:row>
      <xdr:rowOff>0</xdr:rowOff>
    </xdr:from>
    <xdr:ext cx="0" cy="15004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505075" y="6581775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Ⅴ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29</xdr:col>
      <xdr:colOff>52393</xdr:colOff>
      <xdr:row>44</xdr:row>
      <xdr:rowOff>47633</xdr:rowOff>
    </xdr:from>
    <xdr:to>
      <xdr:col>30</xdr:col>
      <xdr:colOff>28093</xdr:colOff>
      <xdr:row>44</xdr:row>
      <xdr:rowOff>137633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624268" y="7886708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57156</xdr:colOff>
      <xdr:row>44</xdr:row>
      <xdr:rowOff>52396</xdr:rowOff>
    </xdr:from>
    <xdr:to>
      <xdr:col>41</xdr:col>
      <xdr:colOff>32856</xdr:colOff>
      <xdr:row>44</xdr:row>
      <xdr:rowOff>132871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886331" y="7891471"/>
          <a:ext cx="90000" cy="80475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19050</xdr:colOff>
      <xdr:row>53</xdr:row>
      <xdr:rowOff>104775</xdr:rowOff>
    </xdr:from>
    <xdr:to>
      <xdr:col>30</xdr:col>
      <xdr:colOff>66675</xdr:colOff>
      <xdr:row>53</xdr:row>
      <xdr:rowOff>266700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590925" y="9401175"/>
          <a:ext cx="161925" cy="1619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52</xdr:row>
      <xdr:rowOff>95250</xdr:rowOff>
    </xdr:from>
    <xdr:to>
      <xdr:col>41</xdr:col>
      <xdr:colOff>95250</xdr:colOff>
      <xdr:row>52</xdr:row>
      <xdr:rowOff>276225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4752975" y="9115425"/>
          <a:ext cx="285750" cy="1809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52387</xdr:colOff>
      <xdr:row>42</xdr:row>
      <xdr:rowOff>47624</xdr:rowOff>
    </xdr:from>
    <xdr:to>
      <xdr:col>30</xdr:col>
      <xdr:colOff>28087</xdr:colOff>
      <xdr:row>42</xdr:row>
      <xdr:rowOff>137624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624262" y="7562849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66681</xdr:colOff>
      <xdr:row>42</xdr:row>
      <xdr:rowOff>33345</xdr:rowOff>
    </xdr:from>
    <xdr:to>
      <xdr:col>41</xdr:col>
      <xdr:colOff>42381</xdr:colOff>
      <xdr:row>42</xdr:row>
      <xdr:rowOff>123345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895856" y="7548570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57150</xdr:colOff>
      <xdr:row>36</xdr:row>
      <xdr:rowOff>171450</xdr:rowOff>
    </xdr:from>
    <xdr:to>
      <xdr:col>4</xdr:col>
      <xdr:colOff>123825</xdr:colOff>
      <xdr:row>38</xdr:row>
      <xdr:rowOff>19050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" y="6753225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ア</a:t>
          </a:r>
        </a:p>
      </xdr:txBody>
    </xdr:sp>
    <xdr:clientData/>
  </xdr:twoCellAnchor>
  <xdr:twoCellAnchor>
    <xdr:from>
      <xdr:col>15</xdr:col>
      <xdr:colOff>19050</xdr:colOff>
      <xdr:row>37</xdr:row>
      <xdr:rowOff>0</xdr:rowOff>
    </xdr:from>
    <xdr:to>
      <xdr:col>17</xdr:col>
      <xdr:colOff>0</xdr:colOff>
      <xdr:row>38</xdr:row>
      <xdr:rowOff>28575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990725" y="6762750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</a:t>
          </a:r>
        </a:p>
      </xdr:txBody>
    </xdr:sp>
    <xdr:clientData/>
  </xdr:twoCellAnchor>
  <xdr:twoCellAnchor>
    <xdr:from>
      <xdr:col>3</xdr:col>
      <xdr:colOff>38100</xdr:colOff>
      <xdr:row>38</xdr:row>
      <xdr:rowOff>0</xdr:rowOff>
    </xdr:from>
    <xdr:to>
      <xdr:col>4</xdr:col>
      <xdr:colOff>104775</xdr:colOff>
      <xdr:row>39</xdr:row>
      <xdr:rowOff>28575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66725" y="6943725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ウ</a:t>
          </a:r>
        </a:p>
      </xdr:txBody>
    </xdr:sp>
    <xdr:clientData/>
  </xdr:twoCellAnchor>
  <xdr:twoCellAnchor>
    <xdr:from>
      <xdr:col>3</xdr:col>
      <xdr:colOff>38100</xdr:colOff>
      <xdr:row>38</xdr:row>
      <xdr:rowOff>161925</xdr:rowOff>
    </xdr:from>
    <xdr:to>
      <xdr:col>4</xdr:col>
      <xdr:colOff>104775</xdr:colOff>
      <xdr:row>40</xdr:row>
      <xdr:rowOff>9525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66725" y="7105650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</a:t>
          </a:r>
        </a:p>
      </xdr:txBody>
    </xdr:sp>
    <xdr:clientData/>
  </xdr:twoCellAnchor>
  <xdr:twoCellAnchor>
    <xdr:from>
      <xdr:col>15</xdr:col>
      <xdr:colOff>19050</xdr:colOff>
      <xdr:row>38</xdr:row>
      <xdr:rowOff>171450</xdr:rowOff>
    </xdr:from>
    <xdr:to>
      <xdr:col>17</xdr:col>
      <xdr:colOff>0</xdr:colOff>
      <xdr:row>40</xdr:row>
      <xdr:rowOff>19050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990725" y="7115175"/>
          <a:ext cx="2095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オ</a:t>
          </a:r>
        </a:p>
      </xdr:txBody>
    </xdr:sp>
    <xdr:clientData/>
  </xdr:twoCellAnchor>
  <xdr:oneCellAnchor>
    <xdr:from>
      <xdr:col>7</xdr:col>
      <xdr:colOff>85725</xdr:colOff>
      <xdr:row>36</xdr:row>
      <xdr:rowOff>0</xdr:rowOff>
    </xdr:from>
    <xdr:ext cx="0" cy="150041"/>
    <xdr:sp macro="" textlink="">
      <xdr:nvSpPr>
        <xdr:cNvPr id="19" name="テキスト ボックス 1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104900" y="6581775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Ⅰ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76200</xdr:colOff>
      <xdr:row>36</xdr:row>
      <xdr:rowOff>0</xdr:rowOff>
    </xdr:from>
    <xdr:ext cx="0" cy="150041"/>
    <xdr:sp macro="" textlink="">
      <xdr:nvSpPr>
        <xdr:cNvPr id="20" name="テキスト ボックス 1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476375" y="6581775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Ⅱ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76200</xdr:colOff>
      <xdr:row>36</xdr:row>
      <xdr:rowOff>0</xdr:rowOff>
    </xdr:from>
    <xdr:ext cx="0" cy="150041"/>
    <xdr:sp macro="" textlink="">
      <xdr:nvSpPr>
        <xdr:cNvPr id="21" name="テキスト ボックス 16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819275" y="6581775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Ⅲ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16</xdr:col>
      <xdr:colOff>85725</xdr:colOff>
      <xdr:row>36</xdr:row>
      <xdr:rowOff>0</xdr:rowOff>
    </xdr:from>
    <xdr:ext cx="0" cy="150041"/>
    <xdr:sp macro="" textlink="">
      <xdr:nvSpPr>
        <xdr:cNvPr id="22" name="テキスト ボックス 1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171700" y="6581775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Ⅳ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19</xdr:col>
      <xdr:colOff>76200</xdr:colOff>
      <xdr:row>36</xdr:row>
      <xdr:rowOff>0</xdr:rowOff>
    </xdr:from>
    <xdr:ext cx="0" cy="150041"/>
    <xdr:sp macro="" textlink="">
      <xdr:nvSpPr>
        <xdr:cNvPr id="23" name="テキスト ボックス 1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505075" y="6581775"/>
          <a:ext cx="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Ⅴ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305300" y="15906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9525" y="2762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4314825" y="18383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14</xdr:row>
      <xdr:rowOff>28575</xdr:rowOff>
    </xdr:from>
    <xdr:to>
      <xdr:col>10</xdr:col>
      <xdr:colOff>419100</xdr:colOff>
      <xdr:row>14</xdr:row>
      <xdr:rowOff>228600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4305300" y="20859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15</xdr:row>
      <xdr:rowOff>28575</xdr:rowOff>
    </xdr:from>
    <xdr:to>
      <xdr:col>10</xdr:col>
      <xdr:colOff>419100</xdr:colOff>
      <xdr:row>15</xdr:row>
      <xdr:rowOff>228600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4314825" y="23336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16</xdr:row>
      <xdr:rowOff>28575</xdr:rowOff>
    </xdr:from>
    <xdr:to>
      <xdr:col>10</xdr:col>
      <xdr:colOff>419100</xdr:colOff>
      <xdr:row>16</xdr:row>
      <xdr:rowOff>228600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4305300" y="25812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4314825" y="28289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4305300" y="30765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4314825" y="33242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305300" y="35718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4314825" y="38195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4305300" y="40671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4314825" y="43148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4305300" y="45624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4314825" y="48101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4305300" y="50577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4314825" y="53054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4305300" y="55530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rrowheads="1"/>
        </xdr:cNvSpPr>
      </xdr:nvSpPr>
      <xdr:spPr bwMode="auto">
        <a:xfrm>
          <a:off x="4314825" y="58007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rrowheads="1"/>
        </xdr:cNvSpPr>
      </xdr:nvSpPr>
      <xdr:spPr bwMode="auto">
        <a:xfrm>
          <a:off x="4305300" y="60483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Arrowheads="1"/>
        </xdr:cNvSpPr>
      </xdr:nvSpPr>
      <xdr:spPr bwMode="auto">
        <a:xfrm>
          <a:off x="4314825" y="62960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Arrowheads="1"/>
        </xdr:cNvSpPr>
      </xdr:nvSpPr>
      <xdr:spPr bwMode="auto">
        <a:xfrm>
          <a:off x="4048125" y="15716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14</xdr:row>
      <xdr:rowOff>9525</xdr:rowOff>
    </xdr:from>
    <xdr:to>
      <xdr:col>9</xdr:col>
      <xdr:colOff>228600</xdr:colOff>
      <xdr:row>15</xdr:row>
      <xdr:rowOff>238125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Arrowheads="1"/>
        </xdr:cNvSpPr>
      </xdr:nvSpPr>
      <xdr:spPr bwMode="auto">
        <a:xfrm>
          <a:off x="4048125" y="20669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16</xdr:row>
      <xdr:rowOff>9525</xdr:rowOff>
    </xdr:from>
    <xdr:to>
      <xdr:col>9</xdr:col>
      <xdr:colOff>228600</xdr:colOff>
      <xdr:row>17</xdr:row>
      <xdr:rowOff>238125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Arrowheads="1"/>
        </xdr:cNvSpPr>
      </xdr:nvSpPr>
      <xdr:spPr bwMode="auto">
        <a:xfrm>
          <a:off x="4048125" y="25622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228600</xdr:colOff>
      <xdr:row>19</xdr:row>
      <xdr:rowOff>238125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Arrowheads="1"/>
        </xdr:cNvSpPr>
      </xdr:nvSpPr>
      <xdr:spPr bwMode="auto">
        <a:xfrm>
          <a:off x="4048125" y="30575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rrowheads="1"/>
        </xdr:cNvSpPr>
      </xdr:nvSpPr>
      <xdr:spPr bwMode="auto">
        <a:xfrm>
          <a:off x="4048125" y="35528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228600</xdr:colOff>
      <xdr:row>23</xdr:row>
      <xdr:rowOff>238125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Arrowheads="1"/>
        </xdr:cNvSpPr>
      </xdr:nvSpPr>
      <xdr:spPr bwMode="auto">
        <a:xfrm>
          <a:off x="4048125" y="40481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24</xdr:row>
      <xdr:rowOff>9525</xdr:rowOff>
    </xdr:from>
    <xdr:to>
      <xdr:col>9</xdr:col>
      <xdr:colOff>228600</xdr:colOff>
      <xdr:row>25</xdr:row>
      <xdr:rowOff>238125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Arrowheads="1"/>
        </xdr:cNvSpPr>
      </xdr:nvSpPr>
      <xdr:spPr bwMode="auto">
        <a:xfrm>
          <a:off x="4048125" y="45434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228600</xdr:colOff>
      <xdr:row>27</xdr:row>
      <xdr:rowOff>238125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Arrowheads="1"/>
        </xdr:cNvSpPr>
      </xdr:nvSpPr>
      <xdr:spPr bwMode="auto">
        <a:xfrm>
          <a:off x="4048125" y="50387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228600</xdr:colOff>
      <xdr:row>29</xdr:row>
      <xdr:rowOff>238125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Arrowheads="1"/>
        </xdr:cNvSpPr>
      </xdr:nvSpPr>
      <xdr:spPr bwMode="auto">
        <a:xfrm>
          <a:off x="4048125" y="55340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228600</xdr:colOff>
      <xdr:row>31</xdr:row>
      <xdr:rowOff>238125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Arrowheads="1"/>
        </xdr:cNvSpPr>
      </xdr:nvSpPr>
      <xdr:spPr bwMode="auto">
        <a:xfrm>
          <a:off x="4048125" y="60293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305300" y="16287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9525" y="2762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314825" y="18764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14</xdr:row>
      <xdr:rowOff>28575</xdr:rowOff>
    </xdr:from>
    <xdr:to>
      <xdr:col>10</xdr:col>
      <xdr:colOff>419100</xdr:colOff>
      <xdr:row>14</xdr:row>
      <xdr:rowOff>228600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4305300" y="21240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15</xdr:row>
      <xdr:rowOff>28575</xdr:rowOff>
    </xdr:from>
    <xdr:to>
      <xdr:col>10</xdr:col>
      <xdr:colOff>419100</xdr:colOff>
      <xdr:row>15</xdr:row>
      <xdr:rowOff>228600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4314825" y="23717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16</xdr:row>
      <xdr:rowOff>28575</xdr:rowOff>
    </xdr:from>
    <xdr:to>
      <xdr:col>10</xdr:col>
      <xdr:colOff>419100</xdr:colOff>
      <xdr:row>16</xdr:row>
      <xdr:rowOff>228600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4305300" y="26193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4314825" y="28670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4305300" y="31146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4314825" y="33623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4305300" y="36099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4314825" y="38576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4305300" y="41052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4314825" y="43529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4305300" y="46005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4314825" y="48482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4305300" y="50958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4314825" y="53435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4305300" y="55911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4314825" y="58388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/>
        </xdr:cNvSpPr>
      </xdr:nvSpPr>
      <xdr:spPr bwMode="auto">
        <a:xfrm>
          <a:off x="4305300" y="6086475"/>
          <a:ext cx="390525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4314825" y="6334125"/>
          <a:ext cx="381000" cy="2000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4048125" y="16097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14</xdr:row>
      <xdr:rowOff>9525</xdr:rowOff>
    </xdr:from>
    <xdr:to>
      <xdr:col>9</xdr:col>
      <xdr:colOff>228600</xdr:colOff>
      <xdr:row>15</xdr:row>
      <xdr:rowOff>238125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rrowheads="1"/>
        </xdr:cNvSpPr>
      </xdr:nvSpPr>
      <xdr:spPr bwMode="auto">
        <a:xfrm>
          <a:off x="4048125" y="21050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16</xdr:row>
      <xdr:rowOff>9525</xdr:rowOff>
    </xdr:from>
    <xdr:to>
      <xdr:col>9</xdr:col>
      <xdr:colOff>228600</xdr:colOff>
      <xdr:row>17</xdr:row>
      <xdr:rowOff>238125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rrowheads="1"/>
        </xdr:cNvSpPr>
      </xdr:nvSpPr>
      <xdr:spPr bwMode="auto">
        <a:xfrm>
          <a:off x="4048125" y="26003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228600</xdr:colOff>
      <xdr:row>19</xdr:row>
      <xdr:rowOff>238125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rrowheads="1"/>
        </xdr:cNvSpPr>
      </xdr:nvSpPr>
      <xdr:spPr bwMode="auto">
        <a:xfrm>
          <a:off x="4048125" y="30956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4048125" y="35909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228600</xdr:colOff>
      <xdr:row>23</xdr:row>
      <xdr:rowOff>238125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4048125" y="40862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24</xdr:row>
      <xdr:rowOff>9525</xdr:rowOff>
    </xdr:from>
    <xdr:to>
      <xdr:col>9</xdr:col>
      <xdr:colOff>228600</xdr:colOff>
      <xdr:row>25</xdr:row>
      <xdr:rowOff>238125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4048125" y="45815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228600</xdr:colOff>
      <xdr:row>27</xdr:row>
      <xdr:rowOff>238125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rrowheads="1"/>
        </xdr:cNvSpPr>
      </xdr:nvSpPr>
      <xdr:spPr bwMode="auto">
        <a:xfrm>
          <a:off x="4048125" y="50768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228600</xdr:colOff>
      <xdr:row>29</xdr:row>
      <xdr:rowOff>238125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4048125" y="55721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228600</xdr:colOff>
      <xdr:row>31</xdr:row>
      <xdr:rowOff>238125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rrowheads="1"/>
        </xdr:cNvSpPr>
      </xdr:nvSpPr>
      <xdr:spPr bwMode="auto">
        <a:xfrm>
          <a:off x="4048125" y="6067425"/>
          <a:ext cx="200025" cy="4762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workbookViewId="0">
      <selection activeCell="B20" sqref="B20"/>
    </sheetView>
  </sheetViews>
  <sheetFormatPr defaultColWidth="0" defaultRowHeight="13.5" customHeight="1" x14ac:dyDescent="0.25"/>
  <cols>
    <col min="1" max="1" width="18" style="24" bestFit="1" customWidth="1"/>
    <col min="2" max="2" width="58.90625" style="25" bestFit="1" customWidth="1"/>
    <col min="3" max="3" width="69.7265625" style="24" bestFit="1" customWidth="1"/>
    <col min="4" max="4" width="15.7265625" style="24" bestFit="1" customWidth="1"/>
    <col min="5" max="5" width="8.453125" style="24" bestFit="1" customWidth="1"/>
    <col min="6" max="6" width="54.90625" style="24" bestFit="1" customWidth="1"/>
    <col min="7" max="7" width="13.08984375" style="24" bestFit="1" customWidth="1"/>
    <col min="8" max="10" width="3" style="24" customWidth="1"/>
    <col min="11" max="16384" width="3" style="24" hidden="1"/>
  </cols>
  <sheetData>
    <row r="1" spans="1:2" ht="12.5" x14ac:dyDescent="0.25">
      <c r="A1" s="24" t="s">
        <v>39</v>
      </c>
    </row>
    <row r="2" spans="1:2" ht="12.5" x14ac:dyDescent="0.25">
      <c r="A2" s="24">
        <v>1</v>
      </c>
      <c r="B2" s="26" t="s">
        <v>625</v>
      </c>
    </row>
    <row r="3" spans="1:2" ht="12.5" x14ac:dyDescent="0.25">
      <c r="A3" s="24">
        <v>2</v>
      </c>
      <c r="B3" s="26" t="s">
        <v>781</v>
      </c>
    </row>
    <row r="4" spans="1:2" ht="12.5" x14ac:dyDescent="0.25">
      <c r="A4" s="24">
        <v>3</v>
      </c>
      <c r="B4" s="25" t="s">
        <v>40</v>
      </c>
    </row>
    <row r="5" spans="1:2" ht="12.5" x14ac:dyDescent="0.25">
      <c r="A5" s="24">
        <v>4</v>
      </c>
      <c r="B5" s="25" t="s">
        <v>41</v>
      </c>
    </row>
    <row r="6" spans="1:2" ht="12.5" x14ac:dyDescent="0.25">
      <c r="A6" s="24">
        <v>5</v>
      </c>
      <c r="B6" s="26" t="s">
        <v>44</v>
      </c>
    </row>
    <row r="7" spans="1:2" ht="12.5" x14ac:dyDescent="0.25">
      <c r="B7" s="26"/>
    </row>
    <row r="8" spans="1:2" ht="12.5" x14ac:dyDescent="0.25">
      <c r="A8" s="24">
        <v>1</v>
      </c>
      <c r="B8" s="26" t="s">
        <v>828</v>
      </c>
    </row>
    <row r="9" spans="1:2" ht="12.5" x14ac:dyDescent="0.25">
      <c r="A9" s="24">
        <v>2</v>
      </c>
      <c r="B9" s="26" t="s">
        <v>661</v>
      </c>
    </row>
    <row r="10" spans="1:2" ht="12.5" x14ac:dyDescent="0.25">
      <c r="B10" s="26"/>
    </row>
    <row r="11" spans="1:2" ht="12.5" x14ac:dyDescent="0.25">
      <c r="A11" s="24">
        <v>1</v>
      </c>
      <c r="B11" s="26" t="s">
        <v>781</v>
      </c>
    </row>
    <row r="12" spans="1:2" ht="12.5" x14ac:dyDescent="0.25">
      <c r="A12" s="24">
        <v>2</v>
      </c>
      <c r="B12" s="24" t="s">
        <v>662</v>
      </c>
    </row>
    <row r="13" spans="1:2" ht="12.5" x14ac:dyDescent="0.25">
      <c r="B13" s="24"/>
    </row>
    <row r="14" spans="1:2" ht="12.5" x14ac:dyDescent="0.25">
      <c r="A14" s="24">
        <v>1</v>
      </c>
      <c r="B14" s="24" t="s">
        <v>663</v>
      </c>
    </row>
    <row r="15" spans="1:2" ht="13.5" customHeight="1" x14ac:dyDescent="0.25">
      <c r="A15" s="24">
        <v>2</v>
      </c>
      <c r="B15" s="25" t="s">
        <v>664</v>
      </c>
    </row>
    <row r="17" spans="1:2" ht="13.5" customHeight="1" x14ac:dyDescent="0.25">
      <c r="A17" s="24">
        <v>1</v>
      </c>
      <c r="B17" s="25" t="s">
        <v>670</v>
      </c>
    </row>
    <row r="18" spans="1:2" ht="13.5" customHeight="1" x14ac:dyDescent="0.25">
      <c r="A18" s="24">
        <v>2</v>
      </c>
      <c r="B18" s="25" t="s">
        <v>671</v>
      </c>
    </row>
    <row r="19" spans="1:2" ht="13.5" customHeight="1" x14ac:dyDescent="0.25">
      <c r="A19" s="24">
        <v>3</v>
      </c>
      <c r="B19" s="25" t="s">
        <v>672</v>
      </c>
    </row>
    <row r="20" spans="1:2" ht="13.5" customHeight="1" x14ac:dyDescent="0.25">
      <c r="A20" s="24">
        <v>4</v>
      </c>
      <c r="B20" s="25" t="s">
        <v>673</v>
      </c>
    </row>
    <row r="21" spans="1:2" ht="13.5" customHeight="1" x14ac:dyDescent="0.25">
      <c r="A21" s="24">
        <v>5</v>
      </c>
      <c r="B21" s="25" t="s">
        <v>674</v>
      </c>
    </row>
    <row r="24" spans="1:2" ht="13.5" customHeight="1" x14ac:dyDescent="0.25">
      <c r="A24" s="24" t="s">
        <v>42</v>
      </c>
    </row>
    <row r="25" spans="1:2" ht="13.5" customHeight="1" x14ac:dyDescent="0.25">
      <c r="A25" s="24">
        <v>1</v>
      </c>
    </row>
    <row r="26" spans="1:2" ht="13.5" customHeight="1" x14ac:dyDescent="0.25">
      <c r="A26" s="24">
        <v>2</v>
      </c>
      <c r="B26" s="25" t="s">
        <v>123</v>
      </c>
    </row>
    <row r="27" spans="1:2" ht="13.5" customHeight="1" x14ac:dyDescent="0.25">
      <c r="A27" s="24" t="s">
        <v>740</v>
      </c>
    </row>
    <row r="28" spans="1:2" ht="13.5" customHeight="1" x14ac:dyDescent="0.25">
      <c r="A28" s="24">
        <v>1</v>
      </c>
      <c r="B28" s="25" t="s">
        <v>738</v>
      </c>
    </row>
    <row r="29" spans="1:2" ht="13.5" customHeight="1" x14ac:dyDescent="0.25">
      <c r="A29" s="24">
        <v>2</v>
      </c>
      <c r="B29" s="25" t="s">
        <v>739</v>
      </c>
    </row>
    <row r="31" spans="1:2" ht="13.5" customHeight="1" x14ac:dyDescent="0.25">
      <c r="A31" s="24" t="s">
        <v>43</v>
      </c>
    </row>
    <row r="32" spans="1:2" ht="13.5" customHeight="1" x14ac:dyDescent="0.25">
      <c r="A32" s="24">
        <v>1</v>
      </c>
      <c r="B32" s="27" t="s">
        <v>627</v>
      </c>
    </row>
    <row r="33" spans="1:7" ht="13.5" customHeight="1" x14ac:dyDescent="0.25">
      <c r="A33" s="24">
        <v>2</v>
      </c>
      <c r="B33" s="27" t="s">
        <v>628</v>
      </c>
    </row>
    <row r="34" spans="1:7" ht="13.5" customHeight="1" x14ac:dyDescent="0.25">
      <c r="A34" s="24">
        <v>3</v>
      </c>
      <c r="B34" s="27" t="s">
        <v>629</v>
      </c>
    </row>
    <row r="35" spans="1:7" ht="13.5" customHeight="1" x14ac:dyDescent="0.25">
      <c r="A35" s="24">
        <v>4</v>
      </c>
      <c r="B35" s="27" t="s">
        <v>630</v>
      </c>
    </row>
    <row r="36" spans="1:7" ht="13.5" customHeight="1" x14ac:dyDescent="0.25">
      <c r="A36" s="24">
        <v>5</v>
      </c>
      <c r="B36" s="27" t="s">
        <v>631</v>
      </c>
    </row>
    <row r="37" spans="1:7" ht="13.5" customHeight="1" x14ac:dyDescent="0.25">
      <c r="B37" s="27"/>
    </row>
    <row r="39" spans="1:7" ht="13.5" customHeight="1" x14ac:dyDescent="0.25">
      <c r="A39" s="24">
        <v>1</v>
      </c>
      <c r="B39" s="27" t="s">
        <v>621</v>
      </c>
    </row>
    <row r="40" spans="1:7" ht="13.5" customHeight="1" x14ac:dyDescent="0.25">
      <c r="A40" s="24">
        <v>2</v>
      </c>
      <c r="B40" s="27" t="s">
        <v>620</v>
      </c>
    </row>
    <row r="41" spans="1:7" ht="13.5" customHeight="1" x14ac:dyDescent="0.25">
      <c r="A41" s="24">
        <v>3</v>
      </c>
      <c r="B41" s="27" t="s">
        <v>619</v>
      </c>
    </row>
    <row r="42" spans="1:7" ht="13.5" customHeight="1" x14ac:dyDescent="0.25">
      <c r="A42" s="24">
        <v>4</v>
      </c>
      <c r="B42" s="27" t="s">
        <v>618</v>
      </c>
    </row>
    <row r="43" spans="1:7" ht="13.5" customHeight="1" x14ac:dyDescent="0.25">
      <c r="A43" s="24">
        <v>5</v>
      </c>
      <c r="B43" s="27" t="s">
        <v>617</v>
      </c>
    </row>
    <row r="46" spans="1:7" ht="13.5" customHeight="1" x14ac:dyDescent="0.25">
      <c r="A46" s="24" t="s">
        <v>136</v>
      </c>
      <c r="B46" s="25" t="s">
        <v>136</v>
      </c>
      <c r="C46" s="24" t="s">
        <v>188</v>
      </c>
      <c r="D46" s="24" t="s">
        <v>189</v>
      </c>
      <c r="E46" s="24" t="s">
        <v>191</v>
      </c>
      <c r="F46" s="24" t="s">
        <v>190</v>
      </c>
      <c r="G46" s="24" t="s">
        <v>192</v>
      </c>
    </row>
    <row r="47" spans="1:7" ht="13.5" customHeight="1" x14ac:dyDescent="0.25">
      <c r="A47" s="24">
        <v>1</v>
      </c>
      <c r="B47" s="25" t="s">
        <v>137</v>
      </c>
      <c r="C47" s="24" t="s">
        <v>442</v>
      </c>
      <c r="E47" s="24" t="s">
        <v>519</v>
      </c>
      <c r="F47" s="24" t="s">
        <v>520</v>
      </c>
      <c r="G47" s="24" t="s">
        <v>526</v>
      </c>
    </row>
    <row r="48" spans="1:7" ht="13.5" customHeight="1" x14ac:dyDescent="0.25">
      <c r="A48" s="24">
        <v>2</v>
      </c>
      <c r="B48" s="25" t="s">
        <v>757</v>
      </c>
      <c r="C48" s="24" t="s">
        <v>443</v>
      </c>
      <c r="D48" s="24" t="s">
        <v>185</v>
      </c>
      <c r="E48" s="24" t="s">
        <v>363</v>
      </c>
      <c r="F48" s="24" t="s">
        <v>364</v>
      </c>
      <c r="G48" s="24" t="s">
        <v>193</v>
      </c>
    </row>
    <row r="49" spans="1:7" ht="13.5" customHeight="1" x14ac:dyDescent="0.25">
      <c r="A49" s="24">
        <v>3</v>
      </c>
      <c r="B49" s="25" t="s">
        <v>346</v>
      </c>
      <c r="C49" s="24" t="s">
        <v>445</v>
      </c>
      <c r="D49" s="24" t="s">
        <v>186</v>
      </c>
      <c r="E49" s="24" t="s">
        <v>194</v>
      </c>
      <c r="F49" s="24" t="s">
        <v>365</v>
      </c>
      <c r="G49" s="24" t="s">
        <v>195</v>
      </c>
    </row>
    <row r="50" spans="1:7" ht="13.5" customHeight="1" x14ac:dyDescent="0.25">
      <c r="A50" s="24">
        <v>4</v>
      </c>
      <c r="B50" s="25" t="s">
        <v>138</v>
      </c>
      <c r="C50" s="24" t="s">
        <v>446</v>
      </c>
      <c r="D50" s="24" t="s">
        <v>186</v>
      </c>
      <c r="E50" s="24" t="s">
        <v>521</v>
      </c>
      <c r="F50" s="24" t="s">
        <v>561</v>
      </c>
      <c r="G50" s="24" t="s">
        <v>196</v>
      </c>
    </row>
    <row r="51" spans="1:7" ht="13.5" customHeight="1" x14ac:dyDescent="0.25">
      <c r="A51" s="24">
        <v>5</v>
      </c>
      <c r="B51" s="25" t="s">
        <v>139</v>
      </c>
      <c r="C51" s="24" t="s">
        <v>447</v>
      </c>
      <c r="D51" s="24" t="s">
        <v>186</v>
      </c>
      <c r="E51" s="24" t="s">
        <v>197</v>
      </c>
      <c r="F51" s="24" t="s">
        <v>562</v>
      </c>
      <c r="G51" s="24" t="s">
        <v>198</v>
      </c>
    </row>
    <row r="52" spans="1:7" ht="13.5" customHeight="1" x14ac:dyDescent="0.25">
      <c r="A52" s="24">
        <v>6</v>
      </c>
      <c r="B52" s="25" t="s">
        <v>140</v>
      </c>
      <c r="C52" s="24" t="s">
        <v>448</v>
      </c>
      <c r="D52" s="24" t="s">
        <v>186</v>
      </c>
      <c r="E52" s="24" t="s">
        <v>199</v>
      </c>
      <c r="F52" s="24" t="s">
        <v>563</v>
      </c>
      <c r="G52" s="24" t="s">
        <v>200</v>
      </c>
    </row>
    <row r="53" spans="1:7" ht="13.5" customHeight="1" x14ac:dyDescent="0.25">
      <c r="A53" s="24">
        <v>7</v>
      </c>
      <c r="B53" s="25" t="s">
        <v>141</v>
      </c>
      <c r="C53" s="24" t="s">
        <v>449</v>
      </c>
      <c r="D53" s="24" t="s">
        <v>186</v>
      </c>
      <c r="E53" s="24" t="s">
        <v>201</v>
      </c>
      <c r="F53" s="24" t="s">
        <v>564</v>
      </c>
      <c r="G53" s="24" t="s">
        <v>202</v>
      </c>
    </row>
    <row r="54" spans="1:7" ht="13.5" customHeight="1" x14ac:dyDescent="0.25">
      <c r="A54" s="24">
        <v>8</v>
      </c>
      <c r="B54" s="25" t="s">
        <v>142</v>
      </c>
      <c r="C54" s="24" t="s">
        <v>450</v>
      </c>
      <c r="D54" s="24" t="s">
        <v>186</v>
      </c>
      <c r="E54" s="24" t="s">
        <v>203</v>
      </c>
      <c r="F54" s="24" t="s">
        <v>366</v>
      </c>
      <c r="G54" s="24" t="s">
        <v>204</v>
      </c>
    </row>
    <row r="55" spans="1:7" ht="13.5" customHeight="1" x14ac:dyDescent="0.25">
      <c r="A55" s="24">
        <v>9</v>
      </c>
      <c r="B55" s="25" t="s">
        <v>143</v>
      </c>
      <c r="C55" s="24" t="s">
        <v>451</v>
      </c>
      <c r="D55" s="24" t="s">
        <v>186</v>
      </c>
      <c r="E55" s="24" t="s">
        <v>205</v>
      </c>
      <c r="F55" s="24" t="s">
        <v>565</v>
      </c>
      <c r="G55" s="24" t="s">
        <v>206</v>
      </c>
    </row>
    <row r="56" spans="1:7" ht="13.5" customHeight="1" x14ac:dyDescent="0.25">
      <c r="A56" s="24">
        <v>10</v>
      </c>
      <c r="B56" s="25" t="s">
        <v>144</v>
      </c>
      <c r="C56" s="24" t="s">
        <v>452</v>
      </c>
      <c r="D56" s="24" t="s">
        <v>186</v>
      </c>
      <c r="E56" s="24" t="s">
        <v>207</v>
      </c>
      <c r="F56" s="24" t="s">
        <v>566</v>
      </c>
      <c r="G56" s="24" t="s">
        <v>208</v>
      </c>
    </row>
    <row r="57" spans="1:7" ht="13.5" customHeight="1" x14ac:dyDescent="0.25">
      <c r="A57" s="24">
        <v>11</v>
      </c>
      <c r="B57" s="25" t="s">
        <v>145</v>
      </c>
      <c r="C57" s="24" t="s">
        <v>453</v>
      </c>
      <c r="D57" s="24" t="s">
        <v>186</v>
      </c>
      <c r="E57" s="24" t="s">
        <v>209</v>
      </c>
      <c r="F57" s="24" t="s">
        <v>567</v>
      </c>
      <c r="G57" s="24" t="s">
        <v>210</v>
      </c>
    </row>
    <row r="58" spans="1:7" ht="13.5" customHeight="1" x14ac:dyDescent="0.25">
      <c r="A58" s="24">
        <v>12</v>
      </c>
      <c r="B58" s="25" t="s">
        <v>146</v>
      </c>
      <c r="C58" s="24" t="s">
        <v>454</v>
      </c>
      <c r="D58" s="24" t="s">
        <v>186</v>
      </c>
      <c r="E58" s="24" t="s">
        <v>211</v>
      </c>
      <c r="F58" s="24" t="s">
        <v>568</v>
      </c>
      <c r="G58" s="24" t="s">
        <v>212</v>
      </c>
    </row>
    <row r="59" spans="1:7" ht="13.5" customHeight="1" x14ac:dyDescent="0.25">
      <c r="A59" s="24">
        <v>13</v>
      </c>
      <c r="B59" s="25" t="s">
        <v>147</v>
      </c>
      <c r="C59" s="24" t="s">
        <v>455</v>
      </c>
      <c r="D59" s="24" t="s">
        <v>186</v>
      </c>
      <c r="E59" s="24" t="s">
        <v>213</v>
      </c>
      <c r="F59" s="24" t="s">
        <v>569</v>
      </c>
      <c r="G59" s="24" t="s">
        <v>214</v>
      </c>
    </row>
    <row r="60" spans="1:7" ht="13.5" customHeight="1" x14ac:dyDescent="0.25">
      <c r="A60" s="24">
        <v>14</v>
      </c>
      <c r="B60" s="25" t="s">
        <v>148</v>
      </c>
      <c r="C60" s="24" t="s">
        <v>456</v>
      </c>
      <c r="D60" s="24" t="s">
        <v>186</v>
      </c>
      <c r="E60" s="24" t="s">
        <v>215</v>
      </c>
      <c r="F60" s="24" t="s">
        <v>570</v>
      </c>
      <c r="G60" s="24" t="s">
        <v>216</v>
      </c>
    </row>
    <row r="61" spans="1:7" ht="13.5" customHeight="1" x14ac:dyDescent="0.25">
      <c r="A61" s="24">
        <v>15</v>
      </c>
      <c r="B61" s="25" t="s">
        <v>149</v>
      </c>
      <c r="C61" s="24" t="s">
        <v>457</v>
      </c>
      <c r="D61" s="24" t="s">
        <v>186</v>
      </c>
      <c r="E61" s="24" t="s">
        <v>217</v>
      </c>
      <c r="F61" s="24" t="s">
        <v>571</v>
      </c>
      <c r="G61" s="24" t="s">
        <v>218</v>
      </c>
    </row>
    <row r="62" spans="1:7" ht="13.5" customHeight="1" x14ac:dyDescent="0.25">
      <c r="A62" s="24">
        <v>16</v>
      </c>
      <c r="B62" s="25" t="s">
        <v>150</v>
      </c>
      <c r="C62" s="24" t="s">
        <v>458</v>
      </c>
      <c r="D62" s="24" t="s">
        <v>186</v>
      </c>
      <c r="E62" s="24" t="s">
        <v>219</v>
      </c>
      <c r="F62" s="24" t="s">
        <v>367</v>
      </c>
      <c r="G62" s="24" t="s">
        <v>220</v>
      </c>
    </row>
    <row r="63" spans="1:7" ht="13.5" customHeight="1" x14ac:dyDescent="0.25">
      <c r="A63" s="24">
        <v>17</v>
      </c>
      <c r="B63" s="25" t="s">
        <v>347</v>
      </c>
      <c r="C63" s="24" t="s">
        <v>459</v>
      </c>
      <c r="D63" s="24" t="s">
        <v>186</v>
      </c>
      <c r="E63" s="24" t="s">
        <v>221</v>
      </c>
      <c r="F63" s="24" t="s">
        <v>572</v>
      </c>
      <c r="G63" s="24" t="s">
        <v>222</v>
      </c>
    </row>
    <row r="64" spans="1:7" ht="13.5" customHeight="1" x14ac:dyDescent="0.25">
      <c r="A64" s="24">
        <v>18</v>
      </c>
      <c r="B64" s="25" t="s">
        <v>348</v>
      </c>
      <c r="C64" s="24" t="s">
        <v>460</v>
      </c>
      <c r="D64" s="24" t="s">
        <v>186</v>
      </c>
      <c r="E64" s="24" t="s">
        <v>522</v>
      </c>
      <c r="F64" s="24" t="s">
        <v>573</v>
      </c>
      <c r="G64" s="24" t="s">
        <v>223</v>
      </c>
    </row>
    <row r="65" spans="1:7" ht="13.5" customHeight="1" x14ac:dyDescent="0.25">
      <c r="A65" s="24">
        <v>19</v>
      </c>
      <c r="B65" s="25" t="s">
        <v>151</v>
      </c>
      <c r="C65" s="24" t="s">
        <v>461</v>
      </c>
      <c r="D65" s="24" t="s">
        <v>186</v>
      </c>
      <c r="E65" s="24" t="s">
        <v>224</v>
      </c>
      <c r="F65" s="24" t="s">
        <v>574</v>
      </c>
      <c r="G65" s="24" t="s">
        <v>225</v>
      </c>
    </row>
    <row r="66" spans="1:7" ht="13.5" customHeight="1" x14ac:dyDescent="0.25">
      <c r="A66" s="24">
        <v>20</v>
      </c>
      <c r="B66" s="25" t="s">
        <v>152</v>
      </c>
      <c r="C66" s="24" t="s">
        <v>462</v>
      </c>
      <c r="D66" s="24" t="s">
        <v>186</v>
      </c>
      <c r="E66" s="24" t="s">
        <v>226</v>
      </c>
      <c r="F66" s="24" t="s">
        <v>575</v>
      </c>
      <c r="G66" s="24" t="s">
        <v>227</v>
      </c>
    </row>
    <row r="67" spans="1:7" ht="13.5" customHeight="1" x14ac:dyDescent="0.25">
      <c r="A67" s="24">
        <v>21</v>
      </c>
      <c r="B67" s="25" t="s">
        <v>153</v>
      </c>
      <c r="C67" s="24" t="s">
        <v>463</v>
      </c>
      <c r="D67" s="24" t="s">
        <v>186</v>
      </c>
      <c r="E67" s="24" t="s">
        <v>228</v>
      </c>
      <c r="F67" s="24" t="s">
        <v>576</v>
      </c>
      <c r="G67" s="24" t="s">
        <v>229</v>
      </c>
    </row>
    <row r="68" spans="1:7" ht="13.5" customHeight="1" x14ac:dyDescent="0.25">
      <c r="A68" s="24">
        <v>22</v>
      </c>
      <c r="B68" s="25" t="s">
        <v>159</v>
      </c>
      <c r="C68" s="24" t="s">
        <v>529</v>
      </c>
      <c r="D68" s="24" t="s">
        <v>186</v>
      </c>
      <c r="E68" s="24" t="s">
        <v>260</v>
      </c>
      <c r="F68" s="24" t="s">
        <v>577</v>
      </c>
      <c r="G68" s="24" t="s">
        <v>261</v>
      </c>
    </row>
    <row r="69" spans="1:7" ht="13.5" customHeight="1" x14ac:dyDescent="0.25">
      <c r="A69" s="24">
        <v>23</v>
      </c>
      <c r="B69" s="25" t="s">
        <v>160</v>
      </c>
      <c r="C69" s="24" t="s">
        <v>530</v>
      </c>
      <c r="D69" s="24" t="s">
        <v>186</v>
      </c>
      <c r="E69" s="24" t="s">
        <v>262</v>
      </c>
      <c r="F69" s="24" t="s">
        <v>578</v>
      </c>
      <c r="G69" s="24" t="s">
        <v>523</v>
      </c>
    </row>
    <row r="70" spans="1:7" ht="13.5" customHeight="1" x14ac:dyDescent="0.25">
      <c r="A70" s="24">
        <v>24</v>
      </c>
      <c r="B70" s="25" t="s">
        <v>161</v>
      </c>
      <c r="C70" s="24" t="s">
        <v>531</v>
      </c>
      <c r="D70" s="24" t="s">
        <v>186</v>
      </c>
      <c r="E70" s="24" t="s">
        <v>263</v>
      </c>
      <c r="F70" s="24" t="s">
        <v>579</v>
      </c>
      <c r="G70" s="24" t="s">
        <v>264</v>
      </c>
    </row>
    <row r="71" spans="1:7" ht="13.5" customHeight="1" x14ac:dyDescent="0.25">
      <c r="A71" s="24">
        <v>25</v>
      </c>
      <c r="B71" s="25" t="s">
        <v>162</v>
      </c>
      <c r="C71" s="24" t="s">
        <v>532</v>
      </c>
      <c r="D71" s="24" t="s">
        <v>186</v>
      </c>
      <c r="E71" s="24" t="s">
        <v>265</v>
      </c>
      <c r="F71" s="24" t="s">
        <v>580</v>
      </c>
      <c r="G71" s="24" t="s">
        <v>266</v>
      </c>
    </row>
    <row r="72" spans="1:7" ht="13.5" customHeight="1" x14ac:dyDescent="0.25">
      <c r="A72" s="24">
        <v>26</v>
      </c>
      <c r="B72" s="25" t="s">
        <v>357</v>
      </c>
      <c r="C72" s="24" t="s">
        <v>533</v>
      </c>
      <c r="D72" s="24" t="s">
        <v>186</v>
      </c>
      <c r="E72" s="24" t="s">
        <v>267</v>
      </c>
      <c r="F72" s="24" t="s">
        <v>581</v>
      </c>
      <c r="G72" s="24" t="s">
        <v>268</v>
      </c>
    </row>
    <row r="73" spans="1:7" ht="13.5" customHeight="1" x14ac:dyDescent="0.25">
      <c r="A73" s="24">
        <v>27</v>
      </c>
      <c r="B73" s="25" t="s">
        <v>163</v>
      </c>
      <c r="C73" s="24" t="s">
        <v>535</v>
      </c>
      <c r="D73" s="24" t="s">
        <v>186</v>
      </c>
      <c r="E73" s="24" t="s">
        <v>269</v>
      </c>
      <c r="F73" s="24" t="s">
        <v>582</v>
      </c>
      <c r="G73" s="24" t="s">
        <v>270</v>
      </c>
    </row>
    <row r="74" spans="1:7" ht="13.5" customHeight="1" x14ac:dyDescent="0.25">
      <c r="A74" s="24">
        <v>28</v>
      </c>
      <c r="B74" s="25" t="s">
        <v>358</v>
      </c>
      <c r="C74" s="24" t="s">
        <v>536</v>
      </c>
      <c r="D74" s="24" t="s">
        <v>186</v>
      </c>
      <c r="E74" s="24" t="s">
        <v>271</v>
      </c>
      <c r="F74" s="24" t="s">
        <v>583</v>
      </c>
      <c r="G74" s="24" t="s">
        <v>272</v>
      </c>
    </row>
    <row r="75" spans="1:7" ht="13.5" customHeight="1" x14ac:dyDescent="0.25">
      <c r="A75" s="24">
        <v>29</v>
      </c>
      <c r="B75" s="25" t="s">
        <v>359</v>
      </c>
      <c r="C75" s="24" t="s">
        <v>534</v>
      </c>
      <c r="D75" s="24" t="s">
        <v>186</v>
      </c>
      <c r="E75" s="24" t="s">
        <v>758</v>
      </c>
      <c r="F75" s="24" t="s">
        <v>373</v>
      </c>
      <c r="G75" s="24" t="s">
        <v>273</v>
      </c>
    </row>
    <row r="76" spans="1:7" ht="12.5" x14ac:dyDescent="0.25">
      <c r="A76" s="24">
        <v>30</v>
      </c>
      <c r="B76" s="25" t="s">
        <v>355</v>
      </c>
      <c r="C76" s="24" t="s">
        <v>527</v>
      </c>
      <c r="D76" s="24" t="s">
        <v>186</v>
      </c>
      <c r="E76" s="24" t="s">
        <v>256</v>
      </c>
      <c r="F76" s="24" t="s">
        <v>371</v>
      </c>
      <c r="G76" s="24" t="s">
        <v>257</v>
      </c>
    </row>
    <row r="77" spans="1:7" ht="13.5" customHeight="1" x14ac:dyDescent="0.25">
      <c r="A77" s="24">
        <v>31</v>
      </c>
      <c r="B77" s="25" t="s">
        <v>356</v>
      </c>
      <c r="C77" s="24" t="s">
        <v>528</v>
      </c>
      <c r="D77" s="24" t="s">
        <v>186</v>
      </c>
      <c r="E77" s="24" t="s">
        <v>258</v>
      </c>
      <c r="F77" s="24" t="s">
        <v>372</v>
      </c>
      <c r="G77" s="24" t="s">
        <v>259</v>
      </c>
    </row>
    <row r="78" spans="1:7" ht="13.5" customHeight="1" x14ac:dyDescent="0.25">
      <c r="A78" s="24">
        <v>32</v>
      </c>
      <c r="B78" s="25" t="s">
        <v>817</v>
      </c>
      <c r="C78" s="24" t="s">
        <v>782</v>
      </c>
      <c r="E78" s="24" t="s">
        <v>254</v>
      </c>
      <c r="F78" s="24" t="s">
        <v>783</v>
      </c>
      <c r="G78" s="24" t="s">
        <v>255</v>
      </c>
    </row>
    <row r="79" spans="1:7" ht="13.5" customHeight="1" x14ac:dyDescent="0.25">
      <c r="A79" s="24">
        <v>33</v>
      </c>
      <c r="B79" s="25" t="s">
        <v>818</v>
      </c>
      <c r="C79" s="24" t="s">
        <v>791</v>
      </c>
      <c r="D79" s="24" t="s">
        <v>186</v>
      </c>
      <c r="E79" s="24" t="s">
        <v>250</v>
      </c>
      <c r="F79" s="24" t="s">
        <v>584</v>
      </c>
      <c r="G79" s="24" t="s">
        <v>251</v>
      </c>
    </row>
    <row r="80" spans="1:7" ht="13.5" customHeight="1" x14ac:dyDescent="0.25">
      <c r="A80" s="24">
        <v>34</v>
      </c>
      <c r="B80" s="25" t="s">
        <v>155</v>
      </c>
      <c r="C80" s="24" t="s">
        <v>469</v>
      </c>
      <c r="D80" s="24" t="s">
        <v>186</v>
      </c>
      <c r="E80" s="24" t="s">
        <v>240</v>
      </c>
      <c r="F80" s="24" t="s">
        <v>585</v>
      </c>
      <c r="G80" s="24" t="s">
        <v>241</v>
      </c>
    </row>
    <row r="81" spans="1:7" ht="13.5" customHeight="1" x14ac:dyDescent="0.25">
      <c r="A81" s="24">
        <v>35</v>
      </c>
      <c r="B81" s="25" t="s">
        <v>156</v>
      </c>
      <c r="C81" s="24" t="s">
        <v>470</v>
      </c>
      <c r="D81" s="24" t="s">
        <v>186</v>
      </c>
      <c r="E81" s="24" t="s">
        <v>242</v>
      </c>
      <c r="F81" s="24" t="s">
        <v>586</v>
      </c>
      <c r="G81" s="24" t="s">
        <v>243</v>
      </c>
    </row>
    <row r="82" spans="1:7" ht="13.5" customHeight="1" x14ac:dyDescent="0.25">
      <c r="A82" s="24">
        <v>36</v>
      </c>
      <c r="B82" s="25" t="s">
        <v>353</v>
      </c>
      <c r="C82" s="24" t="s">
        <v>471</v>
      </c>
      <c r="D82" s="24" t="s">
        <v>186</v>
      </c>
      <c r="E82" s="24" t="s">
        <v>244</v>
      </c>
      <c r="F82" s="24" t="s">
        <v>587</v>
      </c>
      <c r="G82" s="24" t="s">
        <v>245</v>
      </c>
    </row>
    <row r="83" spans="1:7" ht="13.5" customHeight="1" x14ac:dyDescent="0.25">
      <c r="A83" s="24">
        <v>37</v>
      </c>
      <c r="B83" s="25" t="s">
        <v>157</v>
      </c>
      <c r="C83" s="24" t="s">
        <v>472</v>
      </c>
      <c r="D83" s="24" t="s">
        <v>186</v>
      </c>
      <c r="E83" s="24" t="s">
        <v>246</v>
      </c>
      <c r="F83" s="24" t="s">
        <v>588</v>
      </c>
      <c r="G83" s="24" t="s">
        <v>247</v>
      </c>
    </row>
    <row r="84" spans="1:7" ht="13.5" customHeight="1" x14ac:dyDescent="0.25">
      <c r="A84" s="24">
        <v>38</v>
      </c>
      <c r="B84" s="25" t="s">
        <v>158</v>
      </c>
      <c r="C84" s="24" t="s">
        <v>473</v>
      </c>
      <c r="D84" s="24" t="s">
        <v>186</v>
      </c>
      <c r="E84" s="24" t="s">
        <v>248</v>
      </c>
      <c r="F84" s="24" t="s">
        <v>369</v>
      </c>
      <c r="G84" s="24" t="s">
        <v>249</v>
      </c>
    </row>
    <row r="85" spans="1:7" ht="13.5" customHeight="1" x14ac:dyDescent="0.25">
      <c r="A85" s="24">
        <v>39</v>
      </c>
      <c r="B85" s="25" t="s">
        <v>354</v>
      </c>
      <c r="C85" s="24" t="s">
        <v>474</v>
      </c>
      <c r="D85" s="24" t="s">
        <v>186</v>
      </c>
      <c r="E85" s="24" t="s">
        <v>252</v>
      </c>
      <c r="F85" s="24" t="s">
        <v>370</v>
      </c>
      <c r="G85" s="24" t="s">
        <v>253</v>
      </c>
    </row>
    <row r="86" spans="1:7" ht="13.5" customHeight="1" x14ac:dyDescent="0.25">
      <c r="A86" s="24">
        <v>40</v>
      </c>
      <c r="B86" s="25" t="s">
        <v>350</v>
      </c>
      <c r="C86" s="24" t="s">
        <v>466</v>
      </c>
      <c r="D86" s="24" t="s">
        <v>186</v>
      </c>
      <c r="E86" s="24" t="s">
        <v>234</v>
      </c>
      <c r="F86" s="24" t="s">
        <v>759</v>
      </c>
      <c r="G86" s="24" t="s">
        <v>235</v>
      </c>
    </row>
    <row r="87" spans="1:7" ht="13.5" customHeight="1" x14ac:dyDescent="0.25">
      <c r="A87" s="24">
        <v>41</v>
      </c>
      <c r="B87" s="25" t="s">
        <v>351</v>
      </c>
      <c r="C87" s="24" t="s">
        <v>467</v>
      </c>
      <c r="D87" s="24" t="s">
        <v>186</v>
      </c>
      <c r="E87" s="24" t="s">
        <v>236</v>
      </c>
      <c r="F87" s="24" t="s">
        <v>589</v>
      </c>
      <c r="G87" s="24" t="s">
        <v>237</v>
      </c>
    </row>
    <row r="88" spans="1:7" ht="13.5" customHeight="1" x14ac:dyDescent="0.25">
      <c r="A88" s="24">
        <v>42</v>
      </c>
      <c r="B88" s="25" t="s">
        <v>352</v>
      </c>
      <c r="C88" s="24" t="s">
        <v>468</v>
      </c>
      <c r="D88" s="24" t="s">
        <v>186</v>
      </c>
      <c r="E88" s="24" t="s">
        <v>238</v>
      </c>
      <c r="F88" s="24" t="s">
        <v>368</v>
      </c>
      <c r="G88" s="24" t="s">
        <v>239</v>
      </c>
    </row>
    <row r="89" spans="1:7" ht="13.5" customHeight="1" x14ac:dyDescent="0.25">
      <c r="A89" s="24">
        <v>43</v>
      </c>
      <c r="B89" s="25" t="s">
        <v>362</v>
      </c>
      <c r="C89" s="24" t="s">
        <v>477</v>
      </c>
      <c r="D89" s="24" t="s">
        <v>186</v>
      </c>
      <c r="E89" s="24" t="s">
        <v>281</v>
      </c>
      <c r="F89" s="24" t="s">
        <v>590</v>
      </c>
      <c r="G89" s="24" t="s">
        <v>282</v>
      </c>
    </row>
    <row r="90" spans="1:7" ht="13.5" customHeight="1" x14ac:dyDescent="0.25">
      <c r="A90" s="24">
        <v>44</v>
      </c>
      <c r="B90" s="25" t="s">
        <v>361</v>
      </c>
      <c r="C90" s="24" t="s">
        <v>476</v>
      </c>
      <c r="D90" s="24" t="s">
        <v>186</v>
      </c>
      <c r="E90" s="24" t="s">
        <v>276</v>
      </c>
      <c r="F90" s="24" t="s">
        <v>591</v>
      </c>
      <c r="G90" s="24" t="s">
        <v>277</v>
      </c>
    </row>
    <row r="91" spans="1:7" ht="13.5" customHeight="1" x14ac:dyDescent="0.25">
      <c r="A91" s="24">
        <v>45</v>
      </c>
      <c r="B91" s="25" t="s">
        <v>164</v>
      </c>
      <c r="C91" s="24" t="s">
        <v>537</v>
      </c>
      <c r="D91" s="24" t="s">
        <v>186</v>
      </c>
      <c r="E91" s="24" t="s">
        <v>278</v>
      </c>
      <c r="F91" s="24" t="s">
        <v>592</v>
      </c>
      <c r="G91" s="24" t="s">
        <v>279</v>
      </c>
    </row>
    <row r="92" spans="1:7" ht="13.5" customHeight="1" x14ac:dyDescent="0.25">
      <c r="A92" s="24">
        <v>46</v>
      </c>
      <c r="B92" s="25" t="s">
        <v>154</v>
      </c>
      <c r="C92" s="24" t="s">
        <v>464</v>
      </c>
      <c r="D92" s="24" t="s">
        <v>186</v>
      </c>
      <c r="E92" s="24" t="s">
        <v>230</v>
      </c>
      <c r="F92" s="24" t="s">
        <v>593</v>
      </c>
      <c r="G92" s="24" t="s">
        <v>231</v>
      </c>
    </row>
    <row r="93" spans="1:7" ht="13.5" customHeight="1" x14ac:dyDescent="0.25">
      <c r="A93" s="24">
        <v>47</v>
      </c>
      <c r="B93" s="25" t="s">
        <v>349</v>
      </c>
      <c r="C93" s="24" t="s">
        <v>465</v>
      </c>
      <c r="D93" s="24" t="s">
        <v>186</v>
      </c>
      <c r="E93" s="24" t="s">
        <v>232</v>
      </c>
      <c r="F93" s="24" t="s">
        <v>594</v>
      </c>
      <c r="G93" s="24" t="s">
        <v>233</v>
      </c>
    </row>
    <row r="94" spans="1:7" ht="13.5" customHeight="1" x14ac:dyDescent="0.25">
      <c r="A94" s="24">
        <v>48</v>
      </c>
      <c r="B94" s="25" t="s">
        <v>518</v>
      </c>
      <c r="C94" s="24" t="s">
        <v>475</v>
      </c>
      <c r="D94" s="24" t="s">
        <v>186</v>
      </c>
      <c r="E94" s="24" t="s">
        <v>274</v>
      </c>
      <c r="F94" s="24" t="s">
        <v>595</v>
      </c>
      <c r="G94" s="24" t="s">
        <v>524</v>
      </c>
    </row>
    <row r="95" spans="1:7" ht="13.5" customHeight="1" x14ac:dyDescent="0.25">
      <c r="A95" s="24">
        <v>49</v>
      </c>
      <c r="B95" s="25" t="s">
        <v>360</v>
      </c>
      <c r="C95" s="24" t="s">
        <v>792</v>
      </c>
      <c r="D95" s="24" t="s">
        <v>186</v>
      </c>
      <c r="E95" s="24" t="s">
        <v>275</v>
      </c>
      <c r="F95" s="24" t="s">
        <v>374</v>
      </c>
      <c r="G95" s="24" t="s">
        <v>525</v>
      </c>
    </row>
    <row r="96" spans="1:7" ht="13.5" customHeight="1" x14ac:dyDescent="0.25">
      <c r="A96" s="24">
        <v>50</v>
      </c>
      <c r="B96" s="25" t="s">
        <v>538</v>
      </c>
      <c r="C96" s="24" t="s">
        <v>478</v>
      </c>
      <c r="D96" s="24" t="s">
        <v>186</v>
      </c>
      <c r="E96" s="24" t="s">
        <v>283</v>
      </c>
      <c r="F96" s="24" t="s">
        <v>760</v>
      </c>
      <c r="G96" s="24" t="s">
        <v>284</v>
      </c>
    </row>
    <row r="97" spans="1:7" ht="13.5" customHeight="1" x14ac:dyDescent="0.25">
      <c r="A97" s="24">
        <v>51</v>
      </c>
      <c r="B97" s="25" t="s">
        <v>761</v>
      </c>
      <c r="C97" s="24" t="s">
        <v>479</v>
      </c>
      <c r="D97" s="24" t="s">
        <v>186</v>
      </c>
      <c r="E97" s="24" t="s">
        <v>285</v>
      </c>
      <c r="F97" s="24" t="s">
        <v>596</v>
      </c>
      <c r="G97" s="24" t="s">
        <v>542</v>
      </c>
    </row>
    <row r="98" spans="1:7" ht="13.5" customHeight="1" x14ac:dyDescent="0.25">
      <c r="A98" s="24">
        <v>52</v>
      </c>
      <c r="B98" s="25" t="s">
        <v>165</v>
      </c>
      <c r="C98" s="24" t="s">
        <v>480</v>
      </c>
      <c r="D98" s="24" t="s">
        <v>186</v>
      </c>
      <c r="E98" s="24" t="s">
        <v>286</v>
      </c>
      <c r="F98" s="24" t="s">
        <v>597</v>
      </c>
      <c r="G98" s="24" t="s">
        <v>287</v>
      </c>
    </row>
    <row r="99" spans="1:7" ht="13.5" customHeight="1" x14ac:dyDescent="0.25">
      <c r="A99" s="24">
        <v>53</v>
      </c>
      <c r="B99" s="25" t="s">
        <v>166</v>
      </c>
      <c r="C99" s="24" t="s">
        <v>481</v>
      </c>
      <c r="D99" s="24" t="s">
        <v>186</v>
      </c>
      <c r="E99" s="24" t="s">
        <v>288</v>
      </c>
      <c r="F99" s="24" t="s">
        <v>598</v>
      </c>
      <c r="G99" s="24" t="s">
        <v>289</v>
      </c>
    </row>
    <row r="100" spans="1:7" ht="13.5" customHeight="1" x14ac:dyDescent="0.25">
      <c r="A100" s="24">
        <v>54</v>
      </c>
      <c r="B100" s="25" t="s">
        <v>167</v>
      </c>
      <c r="C100" s="24" t="s">
        <v>482</v>
      </c>
      <c r="D100" s="24" t="s">
        <v>186</v>
      </c>
      <c r="E100" s="24" t="s">
        <v>290</v>
      </c>
      <c r="F100" s="24" t="s">
        <v>599</v>
      </c>
      <c r="G100" s="24" t="s">
        <v>291</v>
      </c>
    </row>
    <row r="101" spans="1:7" ht="13.5" customHeight="1" x14ac:dyDescent="0.25">
      <c r="A101" s="24">
        <v>55</v>
      </c>
      <c r="B101" s="25" t="s">
        <v>819</v>
      </c>
      <c r="C101" s="24" t="s">
        <v>483</v>
      </c>
      <c r="D101" s="24" t="s">
        <v>186</v>
      </c>
      <c r="E101" s="24" t="s">
        <v>292</v>
      </c>
      <c r="F101" s="24" t="s">
        <v>600</v>
      </c>
      <c r="G101" s="24" t="s">
        <v>293</v>
      </c>
    </row>
    <row r="102" spans="1:7" ht="13.5" customHeight="1" x14ac:dyDescent="0.25">
      <c r="A102" s="24">
        <v>56</v>
      </c>
      <c r="B102" s="25" t="s">
        <v>375</v>
      </c>
      <c r="C102" s="24" t="s">
        <v>484</v>
      </c>
      <c r="D102" s="24" t="s">
        <v>186</v>
      </c>
      <c r="E102" s="24" t="s">
        <v>543</v>
      </c>
      <c r="F102" s="24" t="s">
        <v>601</v>
      </c>
      <c r="G102" s="24" t="s">
        <v>294</v>
      </c>
    </row>
    <row r="103" spans="1:7" ht="13.5" customHeight="1" x14ac:dyDescent="0.25">
      <c r="A103" s="24">
        <v>57</v>
      </c>
      <c r="B103" s="25" t="s">
        <v>168</v>
      </c>
      <c r="C103" s="24" t="s">
        <v>485</v>
      </c>
      <c r="D103" s="24" t="s">
        <v>186</v>
      </c>
      <c r="E103" s="24" t="s">
        <v>544</v>
      </c>
      <c r="F103" s="24" t="s">
        <v>602</v>
      </c>
      <c r="G103" s="24" t="s">
        <v>295</v>
      </c>
    </row>
    <row r="104" spans="1:7" ht="13.5" customHeight="1" x14ac:dyDescent="0.25">
      <c r="A104" s="24">
        <v>58</v>
      </c>
      <c r="B104" s="25" t="s">
        <v>169</v>
      </c>
      <c r="C104" s="24" t="s">
        <v>486</v>
      </c>
      <c r="D104" s="24" t="s">
        <v>186</v>
      </c>
      <c r="E104" s="24" t="s">
        <v>296</v>
      </c>
      <c r="F104" s="24" t="s">
        <v>603</v>
      </c>
      <c r="G104" s="24" t="s">
        <v>297</v>
      </c>
    </row>
    <row r="105" spans="1:7" ht="13.5" customHeight="1" x14ac:dyDescent="0.25">
      <c r="A105" s="24">
        <v>59</v>
      </c>
      <c r="B105" s="25" t="s">
        <v>170</v>
      </c>
      <c r="C105" s="24" t="s">
        <v>487</v>
      </c>
      <c r="D105" s="24" t="s">
        <v>186</v>
      </c>
      <c r="E105" s="24" t="s">
        <v>522</v>
      </c>
      <c r="F105" s="24" t="s">
        <v>573</v>
      </c>
      <c r="G105" s="24" t="s">
        <v>298</v>
      </c>
    </row>
    <row r="106" spans="1:7" ht="13.5" customHeight="1" x14ac:dyDescent="0.25">
      <c r="A106" s="24">
        <v>60</v>
      </c>
      <c r="B106" s="25" t="s">
        <v>171</v>
      </c>
      <c r="C106" s="24" t="s">
        <v>488</v>
      </c>
      <c r="D106" s="24" t="s">
        <v>186</v>
      </c>
      <c r="E106" s="24" t="s">
        <v>299</v>
      </c>
      <c r="F106" s="24" t="s">
        <v>604</v>
      </c>
      <c r="G106" s="24" t="s">
        <v>300</v>
      </c>
    </row>
    <row r="107" spans="1:7" ht="13.5" customHeight="1" x14ac:dyDescent="0.25">
      <c r="A107" s="24">
        <v>61</v>
      </c>
      <c r="B107" s="25" t="s">
        <v>376</v>
      </c>
      <c r="C107" s="24" t="s">
        <v>489</v>
      </c>
      <c r="D107" s="24" t="s">
        <v>186</v>
      </c>
      <c r="E107" s="24" t="s">
        <v>301</v>
      </c>
      <c r="F107" s="24" t="s">
        <v>387</v>
      </c>
      <c r="G107" s="24" t="s">
        <v>302</v>
      </c>
    </row>
    <row r="108" spans="1:7" ht="13.5" customHeight="1" x14ac:dyDescent="0.25">
      <c r="A108" s="24">
        <v>62</v>
      </c>
      <c r="B108" s="25" t="s">
        <v>377</v>
      </c>
      <c r="C108" s="24" t="s">
        <v>490</v>
      </c>
      <c r="D108" s="24" t="s">
        <v>186</v>
      </c>
      <c r="E108" s="24" t="s">
        <v>303</v>
      </c>
      <c r="F108" s="24" t="s">
        <v>388</v>
      </c>
      <c r="G108" s="24" t="s">
        <v>304</v>
      </c>
    </row>
    <row r="109" spans="1:7" ht="13.5" customHeight="1" x14ac:dyDescent="0.25">
      <c r="A109" s="24">
        <v>63</v>
      </c>
      <c r="B109" s="25" t="s">
        <v>378</v>
      </c>
      <c r="C109" s="24" t="s">
        <v>491</v>
      </c>
      <c r="D109" s="24" t="s">
        <v>186</v>
      </c>
      <c r="E109" s="24" t="s">
        <v>305</v>
      </c>
      <c r="F109" s="24" t="s">
        <v>605</v>
      </c>
      <c r="G109" s="24" t="s">
        <v>306</v>
      </c>
    </row>
    <row r="110" spans="1:7" ht="13.5" customHeight="1" x14ac:dyDescent="0.25">
      <c r="A110" s="24">
        <v>64</v>
      </c>
      <c r="B110" s="25" t="s">
        <v>379</v>
      </c>
      <c r="C110" s="24" t="s">
        <v>492</v>
      </c>
      <c r="D110" s="24" t="s">
        <v>186</v>
      </c>
      <c r="E110" s="24" t="s">
        <v>341</v>
      </c>
      <c r="F110" s="24" t="s">
        <v>606</v>
      </c>
      <c r="G110" s="24" t="s">
        <v>545</v>
      </c>
    </row>
    <row r="111" spans="1:7" ht="13.5" customHeight="1" x14ac:dyDescent="0.25">
      <c r="A111" s="24">
        <v>65</v>
      </c>
      <c r="B111" s="25" t="s">
        <v>762</v>
      </c>
      <c r="C111" s="24" t="s">
        <v>551</v>
      </c>
      <c r="D111" s="24" t="s">
        <v>186</v>
      </c>
      <c r="E111" s="24" t="s">
        <v>305</v>
      </c>
      <c r="F111" s="24" t="s">
        <v>763</v>
      </c>
      <c r="G111" s="24" t="s">
        <v>546</v>
      </c>
    </row>
    <row r="112" spans="1:7" ht="13.5" customHeight="1" x14ac:dyDescent="0.25">
      <c r="A112" s="24">
        <v>66</v>
      </c>
      <c r="B112" s="25" t="s">
        <v>177</v>
      </c>
      <c r="C112" s="24" t="s">
        <v>552</v>
      </c>
      <c r="D112" s="24" t="s">
        <v>186</v>
      </c>
      <c r="E112" s="24" t="s">
        <v>263</v>
      </c>
      <c r="F112" s="24" t="s">
        <v>607</v>
      </c>
      <c r="G112" s="24" t="s">
        <v>322</v>
      </c>
    </row>
    <row r="113" spans="1:7" ht="13.5" customHeight="1" x14ac:dyDescent="0.25">
      <c r="A113" s="24">
        <v>67</v>
      </c>
      <c r="B113" s="25" t="s">
        <v>178</v>
      </c>
      <c r="C113" s="24" t="s">
        <v>500</v>
      </c>
      <c r="D113" s="24" t="s">
        <v>186</v>
      </c>
      <c r="E113" s="24" t="s">
        <v>323</v>
      </c>
      <c r="F113" s="24" t="s">
        <v>608</v>
      </c>
      <c r="G113" s="24" t="s">
        <v>324</v>
      </c>
    </row>
    <row r="114" spans="1:7" ht="13.5" customHeight="1" x14ac:dyDescent="0.25">
      <c r="A114" s="24">
        <v>68</v>
      </c>
      <c r="B114" s="25" t="s">
        <v>383</v>
      </c>
      <c r="C114" s="24" t="s">
        <v>501</v>
      </c>
      <c r="D114" s="24" t="s">
        <v>186</v>
      </c>
      <c r="E114" s="24" t="s">
        <v>325</v>
      </c>
      <c r="F114" s="24" t="s">
        <v>392</v>
      </c>
      <c r="G114" s="24" t="s">
        <v>326</v>
      </c>
    </row>
    <row r="115" spans="1:7" ht="13.5" customHeight="1" x14ac:dyDescent="0.25">
      <c r="A115" s="24">
        <v>69</v>
      </c>
      <c r="B115" s="25" t="s">
        <v>820</v>
      </c>
      <c r="C115" s="24" t="s">
        <v>502</v>
      </c>
      <c r="D115" s="24" t="s">
        <v>186</v>
      </c>
      <c r="E115" s="24" t="s">
        <v>327</v>
      </c>
      <c r="F115" s="24" t="s">
        <v>393</v>
      </c>
      <c r="G115" s="24" t="s">
        <v>328</v>
      </c>
    </row>
    <row r="116" spans="1:7" ht="13.5" customHeight="1" x14ac:dyDescent="0.25">
      <c r="A116" s="24">
        <v>70</v>
      </c>
      <c r="B116" s="25" t="s">
        <v>384</v>
      </c>
      <c r="C116" s="24" t="s">
        <v>503</v>
      </c>
      <c r="D116" s="24" t="s">
        <v>186</v>
      </c>
      <c r="E116" s="24" t="s">
        <v>329</v>
      </c>
      <c r="F116" s="24" t="s">
        <v>394</v>
      </c>
      <c r="G116" s="24" t="s">
        <v>330</v>
      </c>
    </row>
    <row r="117" spans="1:7" ht="13.5" customHeight="1" x14ac:dyDescent="0.25">
      <c r="A117" s="24">
        <v>71</v>
      </c>
      <c r="B117" s="25" t="s">
        <v>179</v>
      </c>
      <c r="C117" s="24" t="s">
        <v>504</v>
      </c>
      <c r="D117" s="24" t="s">
        <v>186</v>
      </c>
      <c r="E117" s="24" t="s">
        <v>280</v>
      </c>
      <c r="F117" s="24" t="s">
        <v>609</v>
      </c>
      <c r="G117" s="24" t="s">
        <v>331</v>
      </c>
    </row>
    <row r="118" spans="1:7" ht="13.5" customHeight="1" x14ac:dyDescent="0.25">
      <c r="A118" s="24">
        <v>72</v>
      </c>
      <c r="B118" s="25" t="s">
        <v>175</v>
      </c>
      <c r="C118" s="24" t="s">
        <v>553</v>
      </c>
      <c r="D118" s="24" t="s">
        <v>50</v>
      </c>
      <c r="E118" s="24" t="s">
        <v>315</v>
      </c>
      <c r="F118" s="24" t="s">
        <v>390</v>
      </c>
      <c r="G118" s="24" t="s">
        <v>316</v>
      </c>
    </row>
    <row r="119" spans="1:7" ht="13.5" customHeight="1" x14ac:dyDescent="0.25">
      <c r="A119" s="24">
        <v>73</v>
      </c>
      <c r="B119" s="25" t="s">
        <v>176</v>
      </c>
      <c r="C119" s="24" t="s">
        <v>497</v>
      </c>
      <c r="D119" s="24" t="s">
        <v>623</v>
      </c>
      <c r="E119" s="24" t="s">
        <v>317</v>
      </c>
      <c r="F119" s="24" t="s">
        <v>610</v>
      </c>
      <c r="G119" s="24" t="s">
        <v>318</v>
      </c>
    </row>
    <row r="120" spans="1:7" ht="13.5" customHeight="1" x14ac:dyDescent="0.25">
      <c r="A120" s="24">
        <v>74</v>
      </c>
      <c r="B120" s="25" t="s">
        <v>381</v>
      </c>
      <c r="C120" s="24" t="s">
        <v>498</v>
      </c>
      <c r="D120" s="24" t="s">
        <v>186</v>
      </c>
      <c r="E120" s="24" t="s">
        <v>319</v>
      </c>
      <c r="F120" s="24" t="s">
        <v>764</v>
      </c>
      <c r="G120" s="24" t="s">
        <v>547</v>
      </c>
    </row>
    <row r="121" spans="1:7" ht="13.5" customHeight="1" x14ac:dyDescent="0.25">
      <c r="A121" s="24">
        <v>75</v>
      </c>
      <c r="B121" s="25" t="s">
        <v>382</v>
      </c>
      <c r="C121" s="24" t="s">
        <v>499</v>
      </c>
      <c r="D121" s="24" t="s">
        <v>186</v>
      </c>
      <c r="E121" s="24" t="s">
        <v>320</v>
      </c>
      <c r="F121" s="24" t="s">
        <v>391</v>
      </c>
      <c r="G121" s="24" t="s">
        <v>321</v>
      </c>
    </row>
    <row r="122" spans="1:7" ht="13.5" customHeight="1" x14ac:dyDescent="0.25">
      <c r="A122" s="24">
        <v>76</v>
      </c>
      <c r="B122" s="25" t="s">
        <v>174</v>
      </c>
      <c r="C122" s="24" t="s">
        <v>496</v>
      </c>
      <c r="D122" s="24" t="s">
        <v>622</v>
      </c>
      <c r="E122" s="24" t="s">
        <v>313</v>
      </c>
      <c r="F122" s="24" t="s">
        <v>611</v>
      </c>
      <c r="G122" s="24" t="s">
        <v>314</v>
      </c>
    </row>
    <row r="123" spans="1:7" ht="13.5" customHeight="1" x14ac:dyDescent="0.25">
      <c r="A123" s="24">
        <v>77</v>
      </c>
      <c r="B123" s="25" t="s">
        <v>173</v>
      </c>
      <c r="C123" s="24" t="s">
        <v>494</v>
      </c>
      <c r="D123" s="24" t="s">
        <v>186</v>
      </c>
      <c r="E123" s="24" t="s">
        <v>309</v>
      </c>
      <c r="F123" s="24" t="s">
        <v>612</v>
      </c>
      <c r="G123" s="24" t="s">
        <v>310</v>
      </c>
    </row>
    <row r="124" spans="1:7" ht="13.5" customHeight="1" x14ac:dyDescent="0.25">
      <c r="A124" s="24">
        <v>78</v>
      </c>
      <c r="B124" s="25" t="s">
        <v>380</v>
      </c>
      <c r="C124" s="24" t="s">
        <v>495</v>
      </c>
      <c r="D124" s="24" t="s">
        <v>186</v>
      </c>
      <c r="E124" s="24" t="s">
        <v>311</v>
      </c>
      <c r="F124" s="24" t="s">
        <v>389</v>
      </c>
      <c r="G124" s="24" t="s">
        <v>312</v>
      </c>
    </row>
    <row r="125" spans="1:7" ht="13.5" customHeight="1" x14ac:dyDescent="0.25">
      <c r="A125" s="24">
        <v>79</v>
      </c>
      <c r="B125" s="25" t="s">
        <v>386</v>
      </c>
      <c r="C125" s="24" t="s">
        <v>506</v>
      </c>
      <c r="D125" s="24" t="s">
        <v>186</v>
      </c>
      <c r="E125" s="24" t="s">
        <v>333</v>
      </c>
      <c r="F125" s="24" t="s">
        <v>395</v>
      </c>
      <c r="G125" s="24" t="s">
        <v>334</v>
      </c>
    </row>
    <row r="126" spans="1:7" ht="13.5" customHeight="1" x14ac:dyDescent="0.25">
      <c r="A126" s="24">
        <v>80</v>
      </c>
      <c r="B126" s="25" t="s">
        <v>172</v>
      </c>
      <c r="C126" s="24" t="s">
        <v>493</v>
      </c>
      <c r="D126" s="24" t="s">
        <v>186</v>
      </c>
      <c r="E126" s="24" t="s">
        <v>307</v>
      </c>
      <c r="F126" s="24" t="s">
        <v>613</v>
      </c>
      <c r="G126" s="24" t="s">
        <v>308</v>
      </c>
    </row>
    <row r="127" spans="1:7" ht="13.5" customHeight="1" x14ac:dyDescent="0.25">
      <c r="A127" s="24">
        <v>81</v>
      </c>
      <c r="B127" s="25" t="s">
        <v>385</v>
      </c>
      <c r="C127" s="24" t="s">
        <v>505</v>
      </c>
      <c r="D127" s="24" t="s">
        <v>186</v>
      </c>
      <c r="E127" s="24" t="s">
        <v>274</v>
      </c>
      <c r="F127" s="24" t="s">
        <v>614</v>
      </c>
      <c r="G127" s="24" t="s">
        <v>332</v>
      </c>
    </row>
    <row r="128" spans="1:7" ht="13.5" customHeight="1" x14ac:dyDescent="0.25">
      <c r="A128" s="24">
        <v>82</v>
      </c>
      <c r="B128" s="25" t="s">
        <v>180</v>
      </c>
      <c r="C128" s="24" t="s">
        <v>507</v>
      </c>
      <c r="E128" s="24" t="s">
        <v>548</v>
      </c>
      <c r="F128" s="24" t="s">
        <v>765</v>
      </c>
      <c r="G128" s="24" t="s">
        <v>766</v>
      </c>
    </row>
    <row r="129" spans="1:7" ht="13.5" customHeight="1" x14ac:dyDescent="0.25">
      <c r="A129" s="24">
        <v>83</v>
      </c>
      <c r="B129" s="25" t="s">
        <v>539</v>
      </c>
      <c r="C129" s="24" t="s">
        <v>508</v>
      </c>
      <c r="E129" s="24" t="s">
        <v>335</v>
      </c>
      <c r="F129" s="24" t="s">
        <v>615</v>
      </c>
      <c r="G129" s="24" t="s">
        <v>336</v>
      </c>
    </row>
    <row r="130" spans="1:7" ht="13.5" customHeight="1" x14ac:dyDescent="0.25">
      <c r="A130" s="24">
        <v>84</v>
      </c>
      <c r="B130" s="25" t="s">
        <v>767</v>
      </c>
      <c r="C130" s="24" t="s">
        <v>768</v>
      </c>
      <c r="E130" s="24" t="s">
        <v>769</v>
      </c>
      <c r="F130" s="24" t="s">
        <v>770</v>
      </c>
      <c r="G130" s="24" t="s">
        <v>771</v>
      </c>
    </row>
    <row r="131" spans="1:7" ht="13.5" customHeight="1" x14ac:dyDescent="0.25">
      <c r="A131" s="24">
        <v>85</v>
      </c>
      <c r="B131" s="25" t="s">
        <v>540</v>
      </c>
      <c r="C131" s="24" t="s">
        <v>554</v>
      </c>
      <c r="E131" s="24" t="s">
        <v>337</v>
      </c>
      <c r="F131" s="24" t="s">
        <v>549</v>
      </c>
      <c r="G131" s="24" t="s">
        <v>550</v>
      </c>
    </row>
    <row r="132" spans="1:7" ht="13.5" customHeight="1" x14ac:dyDescent="0.25">
      <c r="A132" s="24">
        <v>86</v>
      </c>
      <c r="B132" s="25" t="s">
        <v>181</v>
      </c>
      <c r="C132" s="24" t="s">
        <v>509</v>
      </c>
      <c r="E132" s="24" t="s">
        <v>338</v>
      </c>
      <c r="F132" s="24" t="s">
        <v>396</v>
      </c>
      <c r="G132" s="24" t="s">
        <v>772</v>
      </c>
    </row>
    <row r="133" spans="1:7" ht="13.5" customHeight="1" x14ac:dyDescent="0.25">
      <c r="A133" s="24">
        <v>87</v>
      </c>
      <c r="B133" s="25" t="s">
        <v>187</v>
      </c>
      <c r="C133" s="24" t="s">
        <v>187</v>
      </c>
      <c r="E133" s="24" t="s">
        <v>339</v>
      </c>
      <c r="F133" s="24" t="s">
        <v>793</v>
      </c>
      <c r="G133" s="24" t="s">
        <v>773</v>
      </c>
    </row>
    <row r="134" spans="1:7" ht="13.5" customHeight="1" x14ac:dyDescent="0.25">
      <c r="A134" s="24">
        <v>88</v>
      </c>
      <c r="B134" s="25" t="s">
        <v>774</v>
      </c>
      <c r="C134" s="24" t="s">
        <v>510</v>
      </c>
      <c r="E134" s="24" t="s">
        <v>340</v>
      </c>
      <c r="F134" s="24" t="s">
        <v>794</v>
      </c>
      <c r="G134" s="24" t="s">
        <v>775</v>
      </c>
    </row>
    <row r="135" spans="1:7" ht="13.5" customHeight="1" x14ac:dyDescent="0.25">
      <c r="A135" s="24">
        <v>89</v>
      </c>
      <c r="B135" s="25" t="s">
        <v>182</v>
      </c>
      <c r="C135" s="24" t="s">
        <v>511</v>
      </c>
      <c r="E135" s="24" t="s">
        <v>341</v>
      </c>
      <c r="F135" s="24" t="s">
        <v>795</v>
      </c>
      <c r="G135" s="24" t="s">
        <v>796</v>
      </c>
    </row>
    <row r="136" spans="1:7" ht="13.5" customHeight="1" x14ac:dyDescent="0.25">
      <c r="A136" s="24">
        <v>90</v>
      </c>
      <c r="B136" s="25" t="s">
        <v>183</v>
      </c>
      <c r="C136" s="24" t="s">
        <v>512</v>
      </c>
      <c r="E136" s="24" t="s">
        <v>521</v>
      </c>
      <c r="F136" s="24" t="s">
        <v>797</v>
      </c>
      <c r="G136" s="24" t="s">
        <v>798</v>
      </c>
    </row>
    <row r="137" spans="1:7" ht="13.5" customHeight="1" x14ac:dyDescent="0.25">
      <c r="A137" s="24">
        <v>91</v>
      </c>
      <c r="B137" s="25" t="s">
        <v>184</v>
      </c>
      <c r="C137" s="24" t="s">
        <v>513</v>
      </c>
      <c r="E137" s="24" t="s">
        <v>263</v>
      </c>
      <c r="F137" s="24" t="s">
        <v>799</v>
      </c>
      <c r="G137" s="24" t="s">
        <v>800</v>
      </c>
    </row>
    <row r="138" spans="1:7" ht="13.5" customHeight="1" x14ac:dyDescent="0.25">
      <c r="A138" s="24">
        <v>92</v>
      </c>
      <c r="B138" s="25" t="s">
        <v>444</v>
      </c>
      <c r="C138" s="25" t="s">
        <v>444</v>
      </c>
      <c r="E138" s="24" t="s">
        <v>342</v>
      </c>
      <c r="F138" s="24" t="s">
        <v>801</v>
      </c>
      <c r="G138" s="24" t="s">
        <v>776</v>
      </c>
    </row>
    <row r="139" spans="1:7" ht="13.5" customHeight="1" x14ac:dyDescent="0.25">
      <c r="A139" s="24">
        <v>93</v>
      </c>
      <c r="B139" s="25" t="s">
        <v>821</v>
      </c>
      <c r="C139" s="24" t="s">
        <v>555</v>
      </c>
      <c r="E139" s="24" t="s">
        <v>802</v>
      </c>
      <c r="F139" s="24" t="s">
        <v>803</v>
      </c>
      <c r="G139" s="24" t="s">
        <v>804</v>
      </c>
    </row>
    <row r="140" spans="1:7" ht="13.5" customHeight="1" x14ac:dyDescent="0.25">
      <c r="A140" s="24">
        <v>94</v>
      </c>
      <c r="B140" s="25" t="s">
        <v>397</v>
      </c>
      <c r="C140" s="24" t="s">
        <v>556</v>
      </c>
      <c r="E140" s="24" t="s">
        <v>343</v>
      </c>
      <c r="F140" s="24" t="s">
        <v>805</v>
      </c>
      <c r="G140" s="24" t="s">
        <v>806</v>
      </c>
    </row>
    <row r="141" spans="1:7" ht="13.5" customHeight="1" x14ac:dyDescent="0.25">
      <c r="A141" s="24">
        <v>95</v>
      </c>
      <c r="B141" s="25" t="s">
        <v>398</v>
      </c>
      <c r="C141" s="24" t="s">
        <v>557</v>
      </c>
      <c r="E141" s="24" t="s">
        <v>345</v>
      </c>
      <c r="F141" s="24" t="s">
        <v>807</v>
      </c>
      <c r="G141" s="24" t="s">
        <v>808</v>
      </c>
    </row>
    <row r="142" spans="1:7" ht="13.5" customHeight="1" x14ac:dyDescent="0.25">
      <c r="A142" s="24">
        <v>96</v>
      </c>
      <c r="B142" s="25" t="s">
        <v>541</v>
      </c>
      <c r="C142" s="24" t="s">
        <v>560</v>
      </c>
      <c r="E142" s="24" t="s">
        <v>544</v>
      </c>
      <c r="F142" s="24" t="s">
        <v>809</v>
      </c>
      <c r="G142" s="24" t="s">
        <v>810</v>
      </c>
    </row>
    <row r="143" spans="1:7" ht="13.5" customHeight="1" x14ac:dyDescent="0.25">
      <c r="A143" s="24">
        <v>97</v>
      </c>
      <c r="B143" s="25" t="s">
        <v>822</v>
      </c>
      <c r="C143" s="24" t="s">
        <v>559</v>
      </c>
      <c r="E143" s="24" t="s">
        <v>344</v>
      </c>
      <c r="F143" s="24" t="s">
        <v>811</v>
      </c>
      <c r="G143" s="24" t="s">
        <v>777</v>
      </c>
    </row>
    <row r="144" spans="1:7" ht="13.5" customHeight="1" x14ac:dyDescent="0.25">
      <c r="A144" s="24">
        <v>98</v>
      </c>
      <c r="B144" s="25" t="s">
        <v>778</v>
      </c>
      <c r="C144" s="25" t="s">
        <v>558</v>
      </c>
      <c r="E144" s="24" t="s">
        <v>779</v>
      </c>
      <c r="F144" s="24" t="s">
        <v>812</v>
      </c>
      <c r="G144" s="24" t="s">
        <v>780</v>
      </c>
    </row>
    <row r="145" spans="1:7" ht="13.5" customHeight="1" x14ac:dyDescent="0.25">
      <c r="A145" s="24">
        <v>99</v>
      </c>
      <c r="B145" s="25" t="s">
        <v>813</v>
      </c>
      <c r="C145" s="25" t="s">
        <v>813</v>
      </c>
      <c r="E145" s="24" t="s">
        <v>814</v>
      </c>
      <c r="F145" s="24" t="s">
        <v>815</v>
      </c>
      <c r="G145" s="24" t="s">
        <v>816</v>
      </c>
    </row>
    <row r="146" spans="1:7" ht="13.5" customHeight="1" x14ac:dyDescent="0.25">
      <c r="A146" s="24">
        <v>100</v>
      </c>
      <c r="B146" s="25" t="s">
        <v>823</v>
      </c>
      <c r="C146" s="25" t="s">
        <v>824</v>
      </c>
      <c r="E146" s="24" t="s">
        <v>825</v>
      </c>
      <c r="F146" s="24" t="s">
        <v>826</v>
      </c>
      <c r="G146" s="24" t="s">
        <v>827</v>
      </c>
    </row>
    <row r="148" spans="1:7" ht="13.5" customHeight="1" x14ac:dyDescent="0.25">
      <c r="C148" s="25"/>
    </row>
  </sheetData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J301"/>
  <sheetViews>
    <sheetView showZeros="0" tabSelected="1" workbookViewId="0">
      <selection activeCell="C7" sqref="C7:M8"/>
    </sheetView>
  </sheetViews>
  <sheetFormatPr defaultColWidth="0" defaultRowHeight="13.5" zeroHeight="1" x14ac:dyDescent="0.25"/>
  <cols>
    <col min="1" max="1" width="4.6328125" style="43" customWidth="1"/>
    <col min="2" max="2" width="3.08984375" style="43" customWidth="1"/>
    <col min="3" max="3" width="10.90625" style="42" customWidth="1"/>
    <col min="4" max="4" width="9.453125" style="42" bestFit="1" customWidth="1"/>
    <col min="5" max="5" width="10" style="42" bestFit="1" customWidth="1"/>
    <col min="6" max="6" width="8" style="42" customWidth="1"/>
    <col min="7" max="7" width="7.08984375" style="42" customWidth="1"/>
    <col min="8" max="8" width="9.90625" style="42" customWidth="1"/>
    <col min="9" max="9" width="7.08984375" style="42" customWidth="1"/>
    <col min="10" max="10" width="5.26953125" style="42" customWidth="1"/>
    <col min="11" max="11" width="4" style="42" bestFit="1" customWidth="1"/>
    <col min="12" max="12" width="4.90625" style="42" customWidth="1"/>
    <col min="13" max="13" width="3.453125" style="45" bestFit="1" customWidth="1"/>
    <col min="14" max="14" width="7.26953125" style="66" customWidth="1"/>
    <col min="15" max="15" width="4.453125" style="45" customWidth="1"/>
    <col min="16" max="16" width="3.453125" style="43" bestFit="1" customWidth="1"/>
    <col min="17" max="17" width="16.36328125" style="43" customWidth="1"/>
    <col min="18" max="18" width="5.453125" style="43" bestFit="1" customWidth="1"/>
    <col min="19" max="19" width="3.26953125" style="43" customWidth="1"/>
    <col min="20" max="20" width="3.453125" style="43" bestFit="1" customWidth="1"/>
    <col min="21" max="21" width="19.7265625" style="43" customWidth="1"/>
    <col min="22" max="22" width="14.08984375" style="43" hidden="1" customWidth="1"/>
    <col min="23" max="23" width="7.08984375" style="43" hidden="1" customWidth="1"/>
    <col min="24" max="25" width="11.08984375" style="43" hidden="1" customWidth="1"/>
    <col min="26" max="26" width="31.6328125" style="43" hidden="1" customWidth="1"/>
    <col min="27" max="270" width="7.08984375" style="43" hidden="1" customWidth="1"/>
    <col min="271" max="16384" width="1.08984375" style="43" hidden="1"/>
  </cols>
  <sheetData>
    <row r="1" spans="1:26" s="29" customFormat="1" ht="17.5" x14ac:dyDescent="0.25">
      <c r="C1" s="275" t="s">
        <v>837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60"/>
      <c r="O1" s="23"/>
      <c r="P1" s="276" t="s">
        <v>660</v>
      </c>
      <c r="Q1" s="277"/>
      <c r="R1" s="277"/>
      <c r="S1" s="277"/>
      <c r="T1" s="277"/>
      <c r="U1" s="278"/>
    </row>
    <row r="2" spans="1:26" s="29" customFormat="1" ht="17.5" x14ac:dyDescent="0.25">
      <c r="C2" s="275" t="s">
        <v>838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60"/>
      <c r="O2" s="23"/>
      <c r="P2" s="279"/>
      <c r="Q2" s="280"/>
      <c r="R2" s="280"/>
      <c r="S2" s="280"/>
      <c r="T2" s="280"/>
      <c r="U2" s="281"/>
    </row>
    <row r="3" spans="1:26" s="29" customFormat="1" ht="18" thickBot="1" x14ac:dyDescent="0.3">
      <c r="C3" s="368" t="s">
        <v>634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60"/>
      <c r="O3" s="23"/>
      <c r="P3" s="282"/>
      <c r="Q3" s="283"/>
      <c r="R3" s="283"/>
      <c r="S3" s="283"/>
      <c r="T3" s="283"/>
      <c r="U3" s="284"/>
    </row>
    <row r="4" spans="1:26" s="29" customFormat="1" x14ac:dyDescent="0.25">
      <c r="C4" s="336" t="s">
        <v>688</v>
      </c>
      <c r="D4" s="337"/>
      <c r="E4" s="337"/>
      <c r="F4" s="337"/>
      <c r="G4" s="337"/>
      <c r="H4" s="337"/>
      <c r="I4" s="337"/>
      <c r="J4" s="337"/>
      <c r="K4" s="337"/>
      <c r="L4" s="337"/>
      <c r="M4" s="338"/>
      <c r="N4" s="61"/>
      <c r="O4" s="23"/>
      <c r="P4" s="16"/>
      <c r="Q4" s="16"/>
      <c r="R4" s="16"/>
      <c r="S4" s="58"/>
      <c r="T4" s="18"/>
      <c r="U4" s="18"/>
      <c r="V4" s="18"/>
      <c r="W4" s="18"/>
      <c r="X4" s="81" t="s">
        <v>113</v>
      </c>
      <c r="Y4" s="81" t="s">
        <v>114</v>
      </c>
      <c r="Z4" s="16"/>
    </row>
    <row r="5" spans="1:26" s="29" customFormat="1" ht="14" thickBot="1" x14ac:dyDescent="0.3">
      <c r="C5" s="30"/>
      <c r="D5" s="339" t="s">
        <v>0</v>
      </c>
      <c r="E5" s="340"/>
      <c r="F5" s="340"/>
      <c r="G5" s="340"/>
      <c r="H5" s="340"/>
      <c r="I5" s="340"/>
      <c r="J5" s="340"/>
      <c r="K5" s="340"/>
      <c r="L5" s="340"/>
      <c r="M5" s="341"/>
      <c r="N5" s="61"/>
      <c r="O5" s="23"/>
      <c r="P5" s="71" t="s">
        <v>54</v>
      </c>
      <c r="Q5" s="53" t="s">
        <v>53</v>
      </c>
      <c r="R5" s="56"/>
      <c r="S5" s="87"/>
      <c r="T5" s="71" t="s">
        <v>54</v>
      </c>
      <c r="U5" s="46" t="s">
        <v>45</v>
      </c>
      <c r="V5" s="16"/>
      <c r="W5" s="20"/>
      <c r="Y5" s="16"/>
      <c r="Z5" s="81" t="s">
        <v>108</v>
      </c>
    </row>
    <row r="6" spans="1:26" s="29" customFormat="1" x14ac:dyDescent="0.25">
      <c r="C6" s="31"/>
      <c r="D6" s="339" t="s">
        <v>1</v>
      </c>
      <c r="E6" s="340"/>
      <c r="F6" s="340"/>
      <c r="G6" s="340"/>
      <c r="H6" s="340"/>
      <c r="I6" s="340"/>
      <c r="J6" s="340"/>
      <c r="K6" s="340"/>
      <c r="L6" s="340"/>
      <c r="M6" s="341"/>
      <c r="N6" s="61"/>
      <c r="O6" s="23"/>
      <c r="P6" s="183">
        <v>1</v>
      </c>
      <c r="Q6" s="82"/>
      <c r="R6" s="57" t="str">
        <f t="shared" ref="R6:R69" si="0">IF(Q6="","",IF(LEN(Q6)&lt;=1,"エラー",IF(LEN(Q6)-LEN((SUBSTITUTE(Q6,"　",)))=1,"ＯＫ","全角スペース")))</f>
        <v/>
      </c>
      <c r="S6" s="57"/>
      <c r="T6" s="54">
        <v>1</v>
      </c>
      <c r="U6" s="21" t="s">
        <v>29</v>
      </c>
      <c r="V6" s="16"/>
      <c r="W6" s="16">
        <v>1</v>
      </c>
      <c r="X6" s="16" t="str">
        <f t="shared" ref="X6:X53" si="1">IF(Q6=0,"",LEFT(Q6,FIND(" ",SUBSTITUTE(Q6,"　"," "))-1))</f>
        <v/>
      </c>
      <c r="Y6" s="16" t="str">
        <f t="shared" ref="Y6:Y37" si="2">IF(Q6=0,"",RIGHT(Q6,LEN(Q6)-FIND(" ", SUBSTITUTE(Q6,"　"," "))))</f>
        <v/>
      </c>
      <c r="Z6" s="16" t="s">
        <v>61</v>
      </c>
    </row>
    <row r="7" spans="1:26" s="29" customFormat="1" x14ac:dyDescent="0.25">
      <c r="C7" s="354" t="s">
        <v>57</v>
      </c>
      <c r="D7" s="355"/>
      <c r="E7" s="355"/>
      <c r="F7" s="355"/>
      <c r="G7" s="355"/>
      <c r="H7" s="355"/>
      <c r="I7" s="355"/>
      <c r="J7" s="355"/>
      <c r="K7" s="355"/>
      <c r="L7" s="355"/>
      <c r="M7" s="356"/>
      <c r="N7" s="62" t="s">
        <v>48</v>
      </c>
      <c r="O7" s="23"/>
      <c r="P7" s="54">
        <v>2</v>
      </c>
      <c r="Q7" s="84"/>
      <c r="R7" s="57" t="str">
        <f t="shared" si="0"/>
        <v/>
      </c>
      <c r="S7" s="57"/>
      <c r="T7" s="54">
        <v>2</v>
      </c>
      <c r="U7" s="21" t="s">
        <v>30</v>
      </c>
      <c r="V7" s="17"/>
      <c r="W7" s="16">
        <v>2</v>
      </c>
      <c r="X7" s="16" t="str">
        <f t="shared" si="1"/>
        <v/>
      </c>
      <c r="Y7" s="16" t="str">
        <f t="shared" si="2"/>
        <v/>
      </c>
      <c r="Z7" s="16" t="s">
        <v>62</v>
      </c>
    </row>
    <row r="8" spans="1:26" s="29" customFormat="1" ht="14" thickBot="1" x14ac:dyDescent="0.3">
      <c r="C8" s="357"/>
      <c r="D8" s="358"/>
      <c r="E8" s="358"/>
      <c r="F8" s="358"/>
      <c r="G8" s="358"/>
      <c r="H8" s="358"/>
      <c r="I8" s="358"/>
      <c r="J8" s="358"/>
      <c r="K8" s="358"/>
      <c r="L8" s="358"/>
      <c r="M8" s="359"/>
      <c r="N8" s="62" t="s">
        <v>49</v>
      </c>
      <c r="O8" s="23"/>
      <c r="P8" s="54">
        <v>3</v>
      </c>
      <c r="Q8" s="84"/>
      <c r="R8" s="57" t="str">
        <f t="shared" si="0"/>
        <v/>
      </c>
      <c r="S8" s="57"/>
      <c r="T8" s="54">
        <v>3</v>
      </c>
      <c r="U8" s="21" t="s">
        <v>31</v>
      </c>
      <c r="V8" s="16" t="str">
        <f>IF(入力フォーム!D46="","",入力フォーム!B30)</f>
        <v/>
      </c>
      <c r="W8" s="16">
        <v>3</v>
      </c>
      <c r="X8" s="16" t="str">
        <f t="shared" si="1"/>
        <v/>
      </c>
      <c r="Y8" s="16" t="str">
        <f t="shared" si="2"/>
        <v/>
      </c>
      <c r="Z8" s="81" t="s">
        <v>127</v>
      </c>
    </row>
    <row r="9" spans="1:26" s="29" customFormat="1" x14ac:dyDescent="0.25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64"/>
      <c r="O9" s="23"/>
      <c r="P9" s="54">
        <v>4</v>
      </c>
      <c r="Q9" s="84"/>
      <c r="R9" s="57" t="str">
        <f t="shared" si="0"/>
        <v/>
      </c>
      <c r="S9" s="57"/>
      <c r="T9" s="54">
        <v>4</v>
      </c>
      <c r="U9" s="21" t="s">
        <v>32</v>
      </c>
      <c r="V9" s="16"/>
      <c r="W9" s="16">
        <v>4</v>
      </c>
      <c r="X9" s="16" t="str">
        <f t="shared" si="1"/>
        <v/>
      </c>
      <c r="Y9" s="16" t="str">
        <f t="shared" si="2"/>
        <v/>
      </c>
      <c r="Z9" s="16" t="s">
        <v>63</v>
      </c>
    </row>
    <row r="10" spans="1:26" s="29" customFormat="1" x14ac:dyDescent="0.25">
      <c r="A10" s="194" t="s">
        <v>635</v>
      </c>
      <c r="C10" s="301" t="s">
        <v>691</v>
      </c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65"/>
      <c r="O10" s="23"/>
      <c r="P10" s="54">
        <v>5</v>
      </c>
      <c r="Q10" s="84"/>
      <c r="R10" s="57" t="str">
        <f t="shared" si="0"/>
        <v/>
      </c>
      <c r="S10" s="57"/>
      <c r="T10" s="54">
        <v>5</v>
      </c>
      <c r="U10" s="21" t="s">
        <v>33</v>
      </c>
      <c r="V10" s="16"/>
      <c r="W10" s="16">
        <v>5</v>
      </c>
      <c r="X10" s="16" t="str">
        <f t="shared" si="1"/>
        <v/>
      </c>
      <c r="Y10" s="16" t="str">
        <f t="shared" si="2"/>
        <v/>
      </c>
      <c r="Z10" s="81" t="s">
        <v>126</v>
      </c>
    </row>
    <row r="11" spans="1:26" s="29" customFormat="1" ht="14.25" customHeight="1" x14ac:dyDescent="0.25">
      <c r="A11" s="206"/>
      <c r="C11" s="5" t="s">
        <v>2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61" t="str">
        <f>IF(D11="","要入力","ＯＫ")</f>
        <v>要入力</v>
      </c>
      <c r="O11" s="23"/>
      <c r="P11" s="54">
        <v>6</v>
      </c>
      <c r="Q11" s="84"/>
      <c r="R11" s="57" t="str">
        <f t="shared" si="0"/>
        <v/>
      </c>
      <c r="S11" s="57"/>
      <c r="T11" s="54">
        <v>6</v>
      </c>
      <c r="U11" s="21" t="s">
        <v>34</v>
      </c>
      <c r="V11" s="16"/>
      <c r="W11" s="16">
        <v>6</v>
      </c>
      <c r="X11" s="16" t="str">
        <f t="shared" si="1"/>
        <v/>
      </c>
      <c r="Y11" s="16" t="str">
        <f t="shared" si="2"/>
        <v/>
      </c>
      <c r="Z11" s="16" t="s">
        <v>64</v>
      </c>
    </row>
    <row r="12" spans="1:26" s="29" customFormat="1" x14ac:dyDescent="0.25">
      <c r="A12" s="206"/>
      <c r="C12" s="98" t="s">
        <v>25</v>
      </c>
      <c r="D12" s="302" t="str">
        <f>IF(D11="","",VLOOKUP(D11,データ集!$B$32:$D$140,2,FALSE))</f>
        <v/>
      </c>
      <c r="E12" s="303"/>
      <c r="F12" s="303"/>
      <c r="G12" s="303"/>
      <c r="H12" s="303"/>
      <c r="I12" s="303"/>
      <c r="J12" s="303"/>
      <c r="K12" s="303"/>
      <c r="L12" s="303"/>
      <c r="M12" s="304"/>
      <c r="N12" s="61" t="str">
        <f>IF(D12="","要入力","ＯＫ")</f>
        <v>要入力</v>
      </c>
      <c r="O12" s="23"/>
      <c r="P12" s="54">
        <v>7</v>
      </c>
      <c r="Q12" s="84"/>
      <c r="R12" s="57" t="str">
        <f t="shared" si="0"/>
        <v/>
      </c>
      <c r="S12" s="57"/>
      <c r="T12" s="54">
        <v>7</v>
      </c>
      <c r="U12" s="21" t="s">
        <v>35</v>
      </c>
      <c r="V12" s="16"/>
      <c r="W12" s="16">
        <v>7</v>
      </c>
      <c r="X12" s="16" t="str">
        <f t="shared" si="1"/>
        <v/>
      </c>
      <c r="Y12" s="16" t="str">
        <f t="shared" si="2"/>
        <v/>
      </c>
      <c r="Z12" s="16" t="s">
        <v>65</v>
      </c>
    </row>
    <row r="13" spans="1:26" s="29" customFormat="1" x14ac:dyDescent="0.25">
      <c r="A13" s="206"/>
      <c r="C13" s="376" t="s">
        <v>659</v>
      </c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64"/>
      <c r="O13" s="23"/>
      <c r="P13" s="54">
        <v>8</v>
      </c>
      <c r="Q13" s="84"/>
      <c r="R13" s="57" t="str">
        <f t="shared" si="0"/>
        <v/>
      </c>
      <c r="S13" s="57"/>
      <c r="T13" s="54">
        <v>8</v>
      </c>
      <c r="U13" s="85" t="s">
        <v>36</v>
      </c>
      <c r="V13" s="16"/>
      <c r="W13" s="16">
        <v>8</v>
      </c>
      <c r="X13" s="16" t="str">
        <f t="shared" si="1"/>
        <v/>
      </c>
      <c r="Y13" s="16" t="str">
        <f t="shared" si="2"/>
        <v/>
      </c>
      <c r="Z13" s="16" t="s">
        <v>66</v>
      </c>
    </row>
    <row r="14" spans="1:26" s="29" customFormat="1" x14ac:dyDescent="0.25">
      <c r="A14" s="20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64"/>
      <c r="O14" s="23"/>
      <c r="P14" s="54">
        <v>9</v>
      </c>
      <c r="Q14" s="84"/>
      <c r="R14" s="57" t="str">
        <f t="shared" si="0"/>
        <v/>
      </c>
      <c r="S14" s="57"/>
      <c r="T14" s="54">
        <v>9</v>
      </c>
      <c r="U14" s="85" t="s">
        <v>37</v>
      </c>
      <c r="V14" s="16"/>
      <c r="W14" s="16">
        <v>9</v>
      </c>
      <c r="X14" s="16" t="str">
        <f t="shared" si="1"/>
        <v/>
      </c>
      <c r="Y14" s="16" t="str">
        <f t="shared" si="2"/>
        <v/>
      </c>
      <c r="Z14" s="16" t="s">
        <v>67</v>
      </c>
    </row>
    <row r="15" spans="1:26" s="29" customFormat="1" ht="14.25" customHeight="1" x14ac:dyDescent="0.25">
      <c r="A15" s="206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64"/>
      <c r="O15" s="23"/>
      <c r="P15" s="54">
        <v>10</v>
      </c>
      <c r="Q15" s="84"/>
      <c r="R15" s="57" t="str">
        <f>IF(Q15="","",IF(LEN(Q15)&lt;=1,"エラー",IF(LEN(Q15)-LEN((SUBSTITUTE(Q15,"　",)))=1,"ＯＫ","全角スペース")))</f>
        <v/>
      </c>
      <c r="S15" s="57"/>
      <c r="T15" s="54">
        <v>10</v>
      </c>
      <c r="U15" s="85" t="s">
        <v>115</v>
      </c>
      <c r="V15" s="16"/>
      <c r="W15" s="16">
        <v>10</v>
      </c>
      <c r="X15" s="16" t="str">
        <f t="shared" si="1"/>
        <v/>
      </c>
      <c r="Y15" s="16" t="str">
        <f t="shared" si="2"/>
        <v/>
      </c>
      <c r="Z15" s="16" t="s">
        <v>68</v>
      </c>
    </row>
    <row r="16" spans="1:26" s="29" customFormat="1" x14ac:dyDescent="0.25">
      <c r="A16" s="206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64"/>
      <c r="O16" s="23"/>
      <c r="P16" s="54">
        <v>11</v>
      </c>
      <c r="Q16" s="84"/>
      <c r="R16" s="57" t="str">
        <f t="shared" si="0"/>
        <v/>
      </c>
      <c r="S16" s="57"/>
      <c r="T16" s="330" t="s">
        <v>47</v>
      </c>
      <c r="U16" s="331"/>
      <c r="V16" s="16"/>
      <c r="W16" s="16">
        <v>11</v>
      </c>
      <c r="X16" s="16" t="str">
        <f t="shared" si="1"/>
        <v/>
      </c>
      <c r="Y16" s="16" t="str">
        <f t="shared" si="2"/>
        <v/>
      </c>
      <c r="Z16" s="16" t="s">
        <v>69</v>
      </c>
    </row>
    <row r="17" spans="1:26" s="29" customFormat="1" x14ac:dyDescent="0.25">
      <c r="A17" s="207" t="s">
        <v>635</v>
      </c>
      <c r="C17" s="37" t="s">
        <v>666</v>
      </c>
      <c r="D17" s="4"/>
      <c r="E17" s="4"/>
      <c r="F17" s="4"/>
      <c r="G17" s="4"/>
      <c r="H17" s="7"/>
      <c r="I17" s="4"/>
      <c r="J17" s="4"/>
      <c r="K17" s="4"/>
      <c r="L17" s="4"/>
      <c r="M17" s="4"/>
      <c r="N17" s="66"/>
      <c r="O17" s="23"/>
      <c r="P17" s="54">
        <v>12</v>
      </c>
      <c r="Q17" s="84"/>
      <c r="R17" s="57" t="str">
        <f t="shared" si="0"/>
        <v/>
      </c>
      <c r="S17" s="57"/>
      <c r="T17" s="332"/>
      <c r="U17" s="333"/>
      <c r="V17" s="16"/>
      <c r="W17" s="16">
        <v>12</v>
      </c>
      <c r="X17" s="16" t="str">
        <f t="shared" si="1"/>
        <v/>
      </c>
      <c r="Y17" s="16" t="str">
        <f t="shared" si="2"/>
        <v/>
      </c>
      <c r="Z17" s="16" t="s">
        <v>70</v>
      </c>
    </row>
    <row r="18" spans="1:26" s="29" customFormat="1" x14ac:dyDescent="0.25">
      <c r="A18" s="206"/>
      <c r="C18" s="342" t="s">
        <v>11</v>
      </c>
      <c r="D18" s="342"/>
      <c r="E18" s="343"/>
      <c r="F18" s="343"/>
      <c r="G18" s="343"/>
      <c r="H18" s="343"/>
      <c r="I18" s="343"/>
      <c r="J18" s="6" t="s">
        <v>38</v>
      </c>
      <c r="K18" s="4"/>
      <c r="L18" s="4"/>
      <c r="M18" s="4"/>
      <c r="N18" s="61" t="str">
        <f>IF(E18="","要入力","ＯＫ")</f>
        <v>要入力</v>
      </c>
      <c r="O18" s="23"/>
      <c r="P18" s="54">
        <v>13</v>
      </c>
      <c r="Q18" s="84"/>
      <c r="R18" s="57" t="str">
        <f t="shared" si="0"/>
        <v/>
      </c>
      <c r="S18" s="57"/>
      <c r="T18" s="334"/>
      <c r="U18" s="335"/>
      <c r="V18" s="16"/>
      <c r="W18" s="16">
        <v>13</v>
      </c>
      <c r="X18" s="16" t="str">
        <f t="shared" si="1"/>
        <v/>
      </c>
      <c r="Y18" s="16" t="str">
        <f t="shared" si="2"/>
        <v/>
      </c>
      <c r="Z18" s="81" t="s">
        <v>133</v>
      </c>
    </row>
    <row r="19" spans="1:26" s="29" customFormat="1" x14ac:dyDescent="0.25">
      <c r="A19" s="206"/>
      <c r="C19" s="342" t="s">
        <v>12</v>
      </c>
      <c r="D19" s="48" t="s">
        <v>13</v>
      </c>
      <c r="E19" s="100" t="str">
        <f>IF($D$11="","",VLOOKUP($D$11,データ集!$B$47:$G$148,4,FALSE))</f>
        <v/>
      </c>
      <c r="F19" s="5" t="s">
        <v>14</v>
      </c>
      <c r="G19" s="369" t="str">
        <f>IF($D$11="","",VLOOKUP($D$11,データ集!$B$47:$G$148,6,FALSE))</f>
        <v/>
      </c>
      <c r="H19" s="370" t="str">
        <f>IF($D$11="","",VLOOKUP($D$11,データ集!$B$47:$G$148,4,TRUE))</f>
        <v/>
      </c>
      <c r="I19" s="371" t="str">
        <f>IF($D$11="","",VLOOKUP($D$11,データ集!$B$47:$G$148,4,TRUE))</f>
        <v/>
      </c>
      <c r="J19" s="83"/>
      <c r="K19" s="4"/>
      <c r="L19" s="4"/>
      <c r="M19" s="4"/>
      <c r="N19" s="61"/>
      <c r="O19" s="23"/>
      <c r="P19" s="54">
        <v>14</v>
      </c>
      <c r="Q19" s="84"/>
      <c r="R19" s="57" t="str">
        <f t="shared" si="0"/>
        <v/>
      </c>
      <c r="S19" s="57"/>
      <c r="T19" s="47"/>
      <c r="U19" s="47"/>
      <c r="V19" s="16"/>
      <c r="W19" s="16">
        <v>14</v>
      </c>
      <c r="X19" s="16" t="str">
        <f t="shared" si="1"/>
        <v/>
      </c>
      <c r="Y19" s="16" t="str">
        <f t="shared" si="2"/>
        <v/>
      </c>
      <c r="Z19" s="16" t="s">
        <v>71</v>
      </c>
    </row>
    <row r="20" spans="1:26" s="29" customFormat="1" x14ac:dyDescent="0.25">
      <c r="A20" s="206"/>
      <c r="C20" s="342"/>
      <c r="D20" s="49" t="s">
        <v>15</v>
      </c>
      <c r="E20" s="360" t="str">
        <f>IF($D$11="","",VLOOKUP($D$11,データ集!$B$47:$G$148,5,FALSE))</f>
        <v/>
      </c>
      <c r="F20" s="361" t="str">
        <f>IF($D$11="","",VLOOKUP($D$11,データ集!$B$47:$G$148,4,TRUE))</f>
        <v/>
      </c>
      <c r="G20" s="361" t="str">
        <f>IF($D$11="","",VLOOKUP($D$11,データ集!$B$47:$G$148,4,TRUE))</f>
        <v/>
      </c>
      <c r="H20" s="361" t="str">
        <f>IF($D$11="","",VLOOKUP($D$11,データ集!$B$47:$G$148,4,TRUE))</f>
        <v/>
      </c>
      <c r="I20" s="362" t="str">
        <f>IF($D$11="","",VLOOKUP($D$11,データ集!$B$47:$G$148,4,TRUE))</f>
        <v/>
      </c>
      <c r="J20" s="6"/>
      <c r="K20" s="4"/>
      <c r="L20" s="4"/>
      <c r="M20" s="4"/>
      <c r="N20" s="61"/>
      <c r="O20" s="23"/>
      <c r="P20" s="54">
        <v>15</v>
      </c>
      <c r="Q20" s="84"/>
      <c r="R20" s="57" t="str">
        <f t="shared" si="0"/>
        <v/>
      </c>
      <c r="S20" s="57"/>
      <c r="T20" s="19" t="s">
        <v>55</v>
      </c>
      <c r="U20" s="20"/>
      <c r="V20" s="16"/>
      <c r="W20" s="16">
        <v>15</v>
      </c>
      <c r="X20" s="16" t="str">
        <f t="shared" si="1"/>
        <v/>
      </c>
      <c r="Y20" s="16" t="str">
        <f t="shared" si="2"/>
        <v/>
      </c>
      <c r="Z20" s="16" t="s">
        <v>72</v>
      </c>
    </row>
    <row r="21" spans="1:26" s="29" customFormat="1" x14ac:dyDescent="0.25">
      <c r="A21" s="206"/>
      <c r="C21" s="342" t="s">
        <v>16</v>
      </c>
      <c r="D21" s="342"/>
      <c r="E21" s="343"/>
      <c r="F21" s="343"/>
      <c r="G21" s="343"/>
      <c r="H21" s="343"/>
      <c r="I21" s="343"/>
      <c r="J21" s="6" t="s">
        <v>17</v>
      </c>
      <c r="K21" s="4"/>
      <c r="L21" s="4"/>
      <c r="M21" s="4"/>
      <c r="N21" s="61" t="str">
        <f>IF(E21="","要入力","ＯＫ")</f>
        <v>要入力</v>
      </c>
      <c r="O21" s="23"/>
      <c r="P21" s="54">
        <v>16</v>
      </c>
      <c r="Q21" s="84"/>
      <c r="R21" s="57" t="str">
        <f t="shared" si="0"/>
        <v/>
      </c>
      <c r="S21" s="57"/>
      <c r="T21" s="16">
        <f>COUNTA(Q6:Q100)</f>
        <v>0</v>
      </c>
      <c r="U21" s="16" t="s">
        <v>46</v>
      </c>
      <c r="V21" s="16"/>
      <c r="W21" s="16">
        <v>16</v>
      </c>
      <c r="X21" s="16" t="str">
        <f t="shared" si="1"/>
        <v/>
      </c>
      <c r="Y21" s="16" t="str">
        <f t="shared" si="2"/>
        <v/>
      </c>
      <c r="Z21" s="81" t="s">
        <v>516</v>
      </c>
    </row>
    <row r="22" spans="1:26" s="29" customFormat="1" x14ac:dyDescent="0.25">
      <c r="A22" s="206"/>
      <c r="C22" s="367" t="s">
        <v>18</v>
      </c>
      <c r="D22" s="50" t="s">
        <v>13</v>
      </c>
      <c r="E22" s="2"/>
      <c r="F22" s="5" t="s">
        <v>14</v>
      </c>
      <c r="G22" s="325"/>
      <c r="H22" s="326"/>
      <c r="I22" s="327"/>
      <c r="J22" s="6" t="s">
        <v>19</v>
      </c>
      <c r="K22" s="4"/>
      <c r="L22" s="4"/>
      <c r="M22" s="4"/>
      <c r="N22" s="61" t="str">
        <f>IF(G22="","要入力","ＯＫ")</f>
        <v>要入力</v>
      </c>
      <c r="O22" s="23"/>
      <c r="P22" s="54">
        <v>17</v>
      </c>
      <c r="Q22" s="84"/>
      <c r="R22" s="57" t="str">
        <f t="shared" si="0"/>
        <v/>
      </c>
      <c r="S22" s="57"/>
      <c r="T22" s="16"/>
      <c r="U22" s="16"/>
      <c r="V22" s="16"/>
      <c r="W22" s="16">
        <v>17</v>
      </c>
      <c r="X22" s="16" t="str">
        <f t="shared" si="1"/>
        <v/>
      </c>
      <c r="Y22" s="16" t="str">
        <f t="shared" si="2"/>
        <v/>
      </c>
      <c r="Z22" s="81" t="s">
        <v>132</v>
      </c>
    </row>
    <row r="23" spans="1:26" s="29" customFormat="1" ht="14.25" customHeight="1" x14ac:dyDescent="0.25">
      <c r="A23" s="206"/>
      <c r="C23" s="367"/>
      <c r="D23" s="51" t="s">
        <v>15</v>
      </c>
      <c r="E23" s="364"/>
      <c r="F23" s="365"/>
      <c r="G23" s="365"/>
      <c r="H23" s="365"/>
      <c r="I23" s="366"/>
      <c r="J23" s="6"/>
      <c r="K23" s="4"/>
      <c r="L23" s="4"/>
      <c r="M23" s="4"/>
      <c r="N23" s="61" t="str">
        <f>IF(E23="","要入力","ＯＫ")</f>
        <v>要入力</v>
      </c>
      <c r="O23" s="23"/>
      <c r="P23" s="54">
        <v>18</v>
      </c>
      <c r="Q23" s="84"/>
      <c r="R23" s="57" t="str">
        <f t="shared" si="0"/>
        <v/>
      </c>
      <c r="S23" s="57"/>
      <c r="T23" s="16"/>
      <c r="U23" s="16"/>
      <c r="V23" s="16"/>
      <c r="W23" s="16">
        <v>18</v>
      </c>
      <c r="X23" s="16" t="str">
        <f t="shared" si="1"/>
        <v/>
      </c>
      <c r="Y23" s="16" t="str">
        <f t="shared" si="2"/>
        <v/>
      </c>
      <c r="Z23" s="16" t="s">
        <v>73</v>
      </c>
    </row>
    <row r="24" spans="1:26" s="29" customFormat="1" ht="14.25" customHeight="1" x14ac:dyDescent="0.25">
      <c r="A24" s="195"/>
      <c r="C24" s="367"/>
      <c r="D24" s="308" t="s">
        <v>20</v>
      </c>
      <c r="E24" s="308"/>
      <c r="F24" s="363"/>
      <c r="G24" s="363"/>
      <c r="H24" s="363"/>
      <c r="I24" s="363"/>
      <c r="J24" s="6" t="s">
        <v>21</v>
      </c>
      <c r="K24" s="4"/>
      <c r="L24" s="4"/>
      <c r="M24" s="4"/>
      <c r="N24" s="61" t="str">
        <f>IF(F24="","要入力","ＯＫ")</f>
        <v>要入力</v>
      </c>
      <c r="O24" s="23"/>
      <c r="P24" s="54">
        <v>19</v>
      </c>
      <c r="Q24" s="84"/>
      <c r="R24" s="57" t="str">
        <f t="shared" si="0"/>
        <v/>
      </c>
      <c r="S24" s="57"/>
      <c r="T24" s="16"/>
      <c r="U24" s="16"/>
      <c r="V24" s="16"/>
      <c r="W24" s="16">
        <v>19</v>
      </c>
      <c r="X24" s="16" t="str">
        <f t="shared" si="1"/>
        <v/>
      </c>
      <c r="Y24" s="16" t="str">
        <f t="shared" si="2"/>
        <v/>
      </c>
      <c r="Z24" s="16" t="s">
        <v>74</v>
      </c>
    </row>
    <row r="25" spans="1:26" s="29" customFormat="1" ht="14.25" customHeight="1" x14ac:dyDescent="0.25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64"/>
      <c r="O25" s="23"/>
      <c r="P25" s="54">
        <v>20</v>
      </c>
      <c r="Q25" s="84"/>
      <c r="R25" s="57" t="str">
        <f t="shared" si="0"/>
        <v/>
      </c>
      <c r="S25" s="57"/>
      <c r="T25" s="16"/>
      <c r="U25" s="16"/>
      <c r="V25" s="16"/>
      <c r="W25" s="16">
        <v>20</v>
      </c>
      <c r="X25" s="16" t="str">
        <f t="shared" si="1"/>
        <v/>
      </c>
      <c r="Y25" s="16" t="str">
        <f t="shared" si="2"/>
        <v/>
      </c>
      <c r="Z25" s="88" t="s">
        <v>119</v>
      </c>
    </row>
    <row r="26" spans="1:26" s="29" customFormat="1" x14ac:dyDescent="0.25">
      <c r="A26" s="201" t="s">
        <v>637</v>
      </c>
      <c r="C26" s="198" t="s">
        <v>667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64"/>
      <c r="O26" s="23"/>
      <c r="P26" s="54">
        <v>21</v>
      </c>
      <c r="Q26" s="84"/>
      <c r="R26" s="57" t="str">
        <f t="shared" si="0"/>
        <v/>
      </c>
      <c r="S26" s="57"/>
      <c r="T26" s="16"/>
      <c r="U26" s="16"/>
      <c r="V26" s="16"/>
      <c r="W26" s="16">
        <v>21</v>
      </c>
      <c r="X26" s="16" t="str">
        <f t="shared" si="1"/>
        <v/>
      </c>
      <c r="Y26" s="16" t="str">
        <f t="shared" si="2"/>
        <v/>
      </c>
      <c r="Z26" s="16" t="s">
        <v>75</v>
      </c>
    </row>
    <row r="27" spans="1:26" s="29" customFormat="1" x14ac:dyDescent="0.25">
      <c r="A27" s="202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61" t="str">
        <f>IF(C27="","要入力","ＯＫ")</f>
        <v>要入力</v>
      </c>
      <c r="O27" s="23"/>
      <c r="P27" s="54">
        <v>22</v>
      </c>
      <c r="Q27" s="84"/>
      <c r="R27" s="57" t="str">
        <f t="shared" si="0"/>
        <v/>
      </c>
      <c r="S27" s="57"/>
      <c r="T27" s="16"/>
      <c r="U27" s="16"/>
      <c r="V27" s="16"/>
      <c r="W27" s="16">
        <v>22</v>
      </c>
      <c r="X27" s="16" t="str">
        <f t="shared" si="1"/>
        <v/>
      </c>
      <c r="Y27" s="16" t="str">
        <f t="shared" si="2"/>
        <v/>
      </c>
      <c r="Z27" s="16" t="s">
        <v>76</v>
      </c>
    </row>
    <row r="28" spans="1:26" s="29" customFormat="1" x14ac:dyDescent="0.25">
      <c r="A28" s="20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64"/>
      <c r="O28" s="23"/>
      <c r="P28" s="54">
        <v>23</v>
      </c>
      <c r="Q28" s="84"/>
      <c r="R28" s="57" t="str">
        <f t="shared" si="0"/>
        <v/>
      </c>
      <c r="S28" s="57"/>
      <c r="T28" s="16"/>
      <c r="U28" s="16"/>
      <c r="V28" s="16"/>
      <c r="W28" s="16">
        <v>23</v>
      </c>
      <c r="X28" s="16" t="str">
        <f t="shared" si="1"/>
        <v/>
      </c>
      <c r="Y28" s="16" t="str">
        <f t="shared" si="2"/>
        <v/>
      </c>
      <c r="Z28" s="16" t="s">
        <v>77</v>
      </c>
    </row>
    <row r="29" spans="1:26" s="29" customFormat="1" x14ac:dyDescent="0.25">
      <c r="A29" s="203" t="s">
        <v>637</v>
      </c>
      <c r="C29" s="200" t="s">
        <v>668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64"/>
      <c r="O29" s="23"/>
      <c r="P29" s="54">
        <v>24</v>
      </c>
      <c r="Q29" s="84"/>
      <c r="R29" s="57" t="str">
        <f>IF(Q29="","",IF(LEN(Q29)&lt;=1,"エラー",IF(LEN(Q29)-LEN((SUBSTITUTE(Q29,"　",)))=1,"ＯＫ","全角スペース")))</f>
        <v/>
      </c>
      <c r="S29" s="57"/>
      <c r="T29" s="16"/>
      <c r="U29" s="16"/>
      <c r="V29" s="16"/>
      <c r="W29" s="16">
        <v>24</v>
      </c>
      <c r="X29" s="16" t="str">
        <f t="shared" si="1"/>
        <v/>
      </c>
      <c r="Y29" s="16" t="str">
        <f t="shared" si="2"/>
        <v/>
      </c>
      <c r="Z29" s="88" t="s">
        <v>118</v>
      </c>
    </row>
    <row r="30" spans="1:26" s="29" customFormat="1" x14ac:dyDescent="0.25">
      <c r="A30" s="202"/>
      <c r="C30" s="409"/>
      <c r="D30" s="409"/>
      <c r="E30" s="172" t="s">
        <v>665</v>
      </c>
      <c r="F30" s="172"/>
      <c r="G30" s="172"/>
      <c r="H30" s="172"/>
      <c r="I30" s="172"/>
      <c r="J30" s="172"/>
      <c r="K30" s="172"/>
      <c r="L30" s="172"/>
      <c r="M30" s="172"/>
      <c r="N30" s="61" t="str">
        <f>IF(AND(C30="",C27=""),"大会選択",IF(C27="大分県小学生バンドフェスティバル","ＯＫ",IF(C30="","部門選択","ＯＫ")))</f>
        <v>大会選択</v>
      </c>
      <c r="O30" s="23"/>
      <c r="P30" s="54">
        <v>25</v>
      </c>
      <c r="Q30" s="84"/>
      <c r="R30" s="57" t="str">
        <f t="shared" si="0"/>
        <v/>
      </c>
      <c r="S30" s="57"/>
      <c r="T30" s="16"/>
      <c r="U30" s="16"/>
      <c r="V30" s="16"/>
      <c r="W30" s="16">
        <v>25</v>
      </c>
      <c r="X30" s="16" t="str">
        <f t="shared" si="1"/>
        <v/>
      </c>
      <c r="Y30" s="16" t="str">
        <f t="shared" si="2"/>
        <v/>
      </c>
      <c r="Z30" s="88" t="s">
        <v>515</v>
      </c>
    </row>
    <row r="31" spans="1:26" s="29" customFormat="1" x14ac:dyDescent="0.25">
      <c r="A31" s="202"/>
      <c r="C31" s="265"/>
      <c r="D31" s="265"/>
      <c r="E31" s="172"/>
      <c r="F31" s="172"/>
      <c r="G31" s="172"/>
      <c r="H31" s="172"/>
      <c r="I31" s="172"/>
      <c r="J31" s="172"/>
      <c r="K31" s="172"/>
      <c r="L31" s="172"/>
      <c r="M31" s="172"/>
      <c r="N31" s="61"/>
      <c r="O31" s="23"/>
      <c r="P31" s="54">
        <v>26</v>
      </c>
      <c r="Q31" s="84"/>
      <c r="R31" s="57" t="str">
        <f t="shared" si="0"/>
        <v/>
      </c>
      <c r="S31" s="57"/>
      <c r="T31" s="16"/>
      <c r="U31" s="16"/>
      <c r="V31" s="16"/>
      <c r="W31" s="16">
        <v>26</v>
      </c>
      <c r="X31" s="16" t="str">
        <f t="shared" si="1"/>
        <v/>
      </c>
      <c r="Y31" s="16" t="str">
        <f t="shared" si="2"/>
        <v/>
      </c>
      <c r="Z31" s="16" t="s">
        <v>78</v>
      </c>
    </row>
    <row r="32" spans="1:26" s="29" customFormat="1" ht="15" x14ac:dyDescent="0.25">
      <c r="A32" s="203" t="s">
        <v>637</v>
      </c>
      <c r="C32" s="198" t="s">
        <v>784</v>
      </c>
      <c r="D32" s="198"/>
      <c r="E32" s="198"/>
      <c r="F32" s="198"/>
      <c r="G32" s="198"/>
      <c r="H32" s="404" t="s">
        <v>658</v>
      </c>
      <c r="I32" s="404"/>
      <c r="J32" s="404"/>
      <c r="K32" s="89">
        <v>81</v>
      </c>
      <c r="L32" s="375" t="s">
        <v>116</v>
      </c>
      <c r="M32" s="375"/>
      <c r="N32" s="65"/>
      <c r="O32" s="23"/>
      <c r="P32" s="54">
        <v>27</v>
      </c>
      <c r="Q32" s="84"/>
      <c r="R32" s="57" t="str">
        <f t="shared" si="0"/>
        <v/>
      </c>
      <c r="S32" s="57"/>
      <c r="T32" s="16"/>
      <c r="U32" s="16"/>
      <c r="V32" s="16"/>
      <c r="W32" s="16">
        <v>27</v>
      </c>
      <c r="X32" s="16" t="str">
        <f t="shared" si="1"/>
        <v/>
      </c>
      <c r="Y32" s="16" t="str">
        <f t="shared" si="2"/>
        <v/>
      </c>
      <c r="Z32" s="16" t="s">
        <v>79</v>
      </c>
    </row>
    <row r="33" spans="1:26" s="29" customFormat="1" x14ac:dyDescent="0.25">
      <c r="A33" s="202"/>
      <c r="C33" s="5" t="s">
        <v>4</v>
      </c>
      <c r="D33" s="69">
        <f>T21</f>
        <v>0</v>
      </c>
      <c r="E33" s="33" t="s">
        <v>5</v>
      </c>
      <c r="F33" s="173" t="s">
        <v>638</v>
      </c>
      <c r="G33" s="34"/>
      <c r="H33" s="34"/>
      <c r="I33" s="34"/>
      <c r="J33" s="34"/>
      <c r="K33" s="34"/>
      <c r="L33" s="34"/>
      <c r="M33" s="34"/>
      <c r="N33" s="61" t="str">
        <f>IF(D33=0,"要名簿","ＯＫ")</f>
        <v>要名簿</v>
      </c>
      <c r="O33" s="23"/>
      <c r="P33" s="54">
        <v>28</v>
      </c>
      <c r="Q33" s="84"/>
      <c r="R33" s="57" t="str">
        <f t="shared" si="0"/>
        <v/>
      </c>
      <c r="S33" s="57"/>
      <c r="T33" s="16"/>
      <c r="U33" s="16"/>
      <c r="V33" s="16"/>
      <c r="W33" s="16">
        <v>28</v>
      </c>
      <c r="X33" s="16" t="str">
        <f t="shared" si="1"/>
        <v/>
      </c>
      <c r="Y33" s="16" t="str">
        <f t="shared" si="2"/>
        <v/>
      </c>
      <c r="Z33" s="16" t="s">
        <v>80</v>
      </c>
    </row>
    <row r="34" spans="1:26" s="29" customFormat="1" ht="14" thickBot="1" x14ac:dyDescent="0.3">
      <c r="A34" s="20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64"/>
      <c r="O34" s="23"/>
      <c r="P34" s="54">
        <v>29</v>
      </c>
      <c r="Q34" s="84"/>
      <c r="R34" s="57" t="str">
        <f t="shared" si="0"/>
        <v/>
      </c>
      <c r="S34" s="57"/>
      <c r="T34" s="16"/>
      <c r="U34" s="16"/>
      <c r="V34" s="16"/>
      <c r="W34" s="16">
        <v>29</v>
      </c>
      <c r="X34" s="16" t="str">
        <f t="shared" si="1"/>
        <v/>
      </c>
      <c r="Y34" s="16" t="str">
        <f t="shared" si="2"/>
        <v/>
      </c>
      <c r="Z34" s="16" t="s">
        <v>81</v>
      </c>
    </row>
    <row r="35" spans="1:26" s="29" customFormat="1" x14ac:dyDescent="0.25">
      <c r="A35" s="202"/>
      <c r="C35" s="172"/>
      <c r="D35" s="86" t="s">
        <v>639</v>
      </c>
      <c r="E35" s="161" t="s">
        <v>640</v>
      </c>
      <c r="F35" s="392" t="s">
        <v>641</v>
      </c>
      <c r="G35" s="393"/>
      <c r="I35" s="35"/>
      <c r="J35" s="35"/>
      <c r="L35" s="35"/>
      <c r="M35" s="35"/>
      <c r="N35" s="61"/>
      <c r="O35" s="23"/>
      <c r="P35" s="54">
        <v>30</v>
      </c>
      <c r="Q35" s="84"/>
      <c r="R35" s="57" t="str">
        <f t="shared" si="0"/>
        <v/>
      </c>
      <c r="S35" s="57"/>
      <c r="T35" s="16"/>
      <c r="U35" s="16"/>
      <c r="V35" s="16"/>
      <c r="W35" s="16">
        <v>30</v>
      </c>
      <c r="X35" s="16" t="str">
        <f t="shared" si="1"/>
        <v/>
      </c>
      <c r="Y35" s="16" t="str">
        <f t="shared" si="2"/>
        <v/>
      </c>
      <c r="Z35" s="88" t="s">
        <v>134</v>
      </c>
    </row>
    <row r="36" spans="1:26" s="29" customFormat="1" ht="14" thickBot="1" x14ac:dyDescent="0.3">
      <c r="A36" s="202"/>
      <c r="C36" s="172"/>
      <c r="D36" s="174">
        <v>10000</v>
      </c>
      <c r="E36" s="175">
        <f>D33*1000</f>
        <v>0</v>
      </c>
      <c r="F36" s="394">
        <f>SUM(D36,E36)</f>
        <v>10000</v>
      </c>
      <c r="G36" s="395"/>
      <c r="H36" s="170"/>
      <c r="L36" s="160"/>
      <c r="M36" s="160"/>
      <c r="N36" s="160"/>
      <c r="O36" s="23"/>
      <c r="P36" s="54">
        <v>31</v>
      </c>
      <c r="Q36" s="84"/>
      <c r="R36" s="57" t="str">
        <f t="shared" si="0"/>
        <v/>
      </c>
      <c r="S36" s="57"/>
      <c r="T36" s="16"/>
      <c r="U36" s="16"/>
      <c r="V36" s="16"/>
      <c r="W36" s="16">
        <v>31</v>
      </c>
      <c r="X36" s="16" t="str">
        <f t="shared" si="1"/>
        <v/>
      </c>
      <c r="Y36" s="16" t="str">
        <f t="shared" si="2"/>
        <v/>
      </c>
      <c r="Z36" s="88" t="s">
        <v>131</v>
      </c>
    </row>
    <row r="37" spans="1:26" s="29" customFormat="1" x14ac:dyDescent="0.25">
      <c r="A37" s="20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64"/>
      <c r="O37" s="23"/>
      <c r="P37" s="54">
        <v>32</v>
      </c>
      <c r="Q37" s="84"/>
      <c r="R37" s="57" t="str">
        <f t="shared" si="0"/>
        <v/>
      </c>
      <c r="S37" s="57"/>
      <c r="T37" s="16"/>
      <c r="U37" s="16"/>
      <c r="V37" s="16"/>
      <c r="W37" s="16">
        <v>32</v>
      </c>
      <c r="X37" s="16" t="str">
        <f t="shared" si="1"/>
        <v/>
      </c>
      <c r="Y37" s="16" t="str">
        <f t="shared" si="2"/>
        <v/>
      </c>
      <c r="Z37" s="16" t="s">
        <v>82</v>
      </c>
    </row>
    <row r="38" spans="1:26" s="29" customFormat="1" x14ac:dyDescent="0.25">
      <c r="A38" s="203" t="s">
        <v>637</v>
      </c>
      <c r="C38" s="301" t="s">
        <v>785</v>
      </c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64"/>
      <c r="O38" s="23"/>
      <c r="P38" s="54">
        <v>33</v>
      </c>
      <c r="Q38" s="84"/>
      <c r="R38" s="57" t="str">
        <f t="shared" si="0"/>
        <v/>
      </c>
      <c r="S38" s="57"/>
      <c r="T38" s="16"/>
      <c r="U38" s="18"/>
      <c r="V38" s="16"/>
      <c r="W38" s="16">
        <v>33</v>
      </c>
      <c r="X38" s="16" t="str">
        <f t="shared" si="1"/>
        <v/>
      </c>
      <c r="Y38" s="16" t="str">
        <f t="shared" ref="Y38:Y69" si="3">IF(Q38=0,"",RIGHT(Q38,LEN(Q38)-FIND(" ", SUBSTITUTE(Q38,"　"," "))))</f>
        <v/>
      </c>
      <c r="Z38" s="16" t="s">
        <v>83</v>
      </c>
    </row>
    <row r="39" spans="1:26" s="29" customFormat="1" x14ac:dyDescent="0.25">
      <c r="A39" s="203"/>
      <c r="C39" s="176" t="s">
        <v>3</v>
      </c>
      <c r="D39" s="378"/>
      <c r="E39" s="379"/>
      <c r="F39" s="380"/>
      <c r="G39" s="381"/>
      <c r="H39" s="382"/>
      <c r="I39" s="382"/>
      <c r="J39" s="319"/>
      <c r="K39" s="319"/>
      <c r="L39" s="319"/>
      <c r="M39" s="319"/>
      <c r="N39" s="61" t="str">
        <f>IF(D39="","要入力","ＯＫ")</f>
        <v>要入力</v>
      </c>
      <c r="O39" s="23"/>
      <c r="P39" s="54">
        <v>34</v>
      </c>
      <c r="Q39" s="84"/>
      <c r="R39" s="57" t="str">
        <f t="shared" si="0"/>
        <v/>
      </c>
      <c r="S39" s="57"/>
      <c r="T39" s="16"/>
      <c r="U39" s="18"/>
      <c r="V39" s="16"/>
      <c r="W39" s="16">
        <v>34</v>
      </c>
      <c r="X39" s="16" t="str">
        <f t="shared" si="1"/>
        <v/>
      </c>
      <c r="Y39" s="16" t="str">
        <f t="shared" si="3"/>
        <v/>
      </c>
      <c r="Z39" s="16" t="s">
        <v>84</v>
      </c>
    </row>
    <row r="40" spans="1:26" s="29" customFormat="1" x14ac:dyDescent="0.25">
      <c r="A40" s="202"/>
      <c r="C40" s="98" t="s">
        <v>514</v>
      </c>
      <c r="D40" s="378" t="str">
        <f>PHONETIC(D39)</f>
        <v/>
      </c>
      <c r="E40" s="379"/>
      <c r="F40" s="380" t="str">
        <f>PHONETIC(F39)</f>
        <v/>
      </c>
      <c r="G40" s="381"/>
      <c r="H40" s="382" t="str">
        <f>PHONETIC(H39)</f>
        <v/>
      </c>
      <c r="I40" s="382"/>
      <c r="J40" s="319"/>
      <c r="K40" s="319"/>
      <c r="L40" s="319"/>
      <c r="M40" s="319"/>
      <c r="N40" s="61" t="str">
        <f>IF(D40="","要入力","ＯＫ")</f>
        <v>要入力</v>
      </c>
      <c r="O40" s="23"/>
      <c r="P40" s="54">
        <v>35</v>
      </c>
      <c r="Q40" s="84"/>
      <c r="R40" s="57" t="str">
        <f t="shared" si="0"/>
        <v/>
      </c>
      <c r="S40" s="57"/>
      <c r="T40" s="16"/>
      <c r="U40" s="18"/>
      <c r="V40" s="16"/>
      <c r="W40" s="16">
        <v>35</v>
      </c>
      <c r="X40" s="16" t="str">
        <f t="shared" si="1"/>
        <v/>
      </c>
      <c r="Y40" s="16" t="str">
        <f t="shared" si="3"/>
        <v/>
      </c>
      <c r="Z40" s="16" t="s">
        <v>85</v>
      </c>
    </row>
    <row r="41" spans="1:26" s="29" customFormat="1" x14ac:dyDescent="0.25">
      <c r="A41" s="202"/>
      <c r="C41" s="287" t="s">
        <v>633</v>
      </c>
      <c r="D41" s="288"/>
      <c r="E41" s="288"/>
      <c r="F41" s="288"/>
      <c r="G41" s="288"/>
      <c r="H41" s="288"/>
      <c r="I41" s="288"/>
      <c r="J41" s="289"/>
      <c r="K41" s="289"/>
      <c r="L41" s="289"/>
      <c r="M41" s="289"/>
      <c r="N41" s="64"/>
      <c r="O41" s="23"/>
      <c r="P41" s="54">
        <v>36</v>
      </c>
      <c r="Q41" s="84"/>
      <c r="R41" s="57" t="str">
        <f t="shared" si="0"/>
        <v/>
      </c>
      <c r="S41" s="57"/>
      <c r="T41" s="16"/>
      <c r="U41" s="18"/>
      <c r="V41" s="16"/>
      <c r="W41" s="16">
        <v>36</v>
      </c>
      <c r="X41" s="16" t="str">
        <f t="shared" si="1"/>
        <v/>
      </c>
      <c r="Y41" s="16" t="str">
        <f t="shared" si="3"/>
        <v/>
      </c>
      <c r="Z41" s="81" t="s">
        <v>135</v>
      </c>
    </row>
    <row r="42" spans="1:26" s="29" customFormat="1" x14ac:dyDescent="0.25">
      <c r="A42" s="202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64"/>
      <c r="O42" s="23"/>
      <c r="P42" s="54">
        <v>37</v>
      </c>
      <c r="Q42" s="84"/>
      <c r="R42" s="57" t="str">
        <f t="shared" si="0"/>
        <v/>
      </c>
      <c r="S42" s="57"/>
      <c r="T42" s="16"/>
      <c r="U42" s="18"/>
      <c r="V42" s="16"/>
      <c r="W42" s="16">
        <v>37</v>
      </c>
      <c r="X42" s="16" t="str">
        <f t="shared" si="1"/>
        <v/>
      </c>
      <c r="Y42" s="16" t="str">
        <f t="shared" si="3"/>
        <v/>
      </c>
      <c r="Z42" s="16" t="s">
        <v>86</v>
      </c>
    </row>
    <row r="43" spans="1:26" s="29" customFormat="1" ht="14.25" customHeight="1" x14ac:dyDescent="0.25">
      <c r="A43" s="202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64"/>
      <c r="O43" s="23"/>
      <c r="P43" s="54">
        <v>38</v>
      </c>
      <c r="Q43" s="84"/>
      <c r="R43" s="57" t="str">
        <f t="shared" si="0"/>
        <v/>
      </c>
      <c r="S43" s="57"/>
      <c r="T43" s="16"/>
      <c r="U43" s="18"/>
      <c r="V43" s="16"/>
      <c r="W43" s="16">
        <v>38</v>
      </c>
      <c r="X43" s="16" t="str">
        <f t="shared" si="1"/>
        <v/>
      </c>
      <c r="Y43" s="16" t="str">
        <f t="shared" si="3"/>
        <v/>
      </c>
      <c r="Z43" s="16" t="s">
        <v>87</v>
      </c>
    </row>
    <row r="44" spans="1:26" s="29" customFormat="1" x14ac:dyDescent="0.25">
      <c r="A44" s="202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O44" s="23"/>
      <c r="P44" s="54">
        <v>39</v>
      </c>
      <c r="Q44" s="84"/>
      <c r="R44" s="57" t="str">
        <f t="shared" si="0"/>
        <v/>
      </c>
      <c r="S44" s="57"/>
      <c r="T44" s="16"/>
      <c r="U44" s="18"/>
      <c r="V44" s="16"/>
      <c r="W44" s="16">
        <v>39</v>
      </c>
      <c r="X44" s="16" t="str">
        <f t="shared" si="1"/>
        <v/>
      </c>
      <c r="Y44" s="16" t="str">
        <f t="shared" si="3"/>
        <v/>
      </c>
      <c r="Z44" s="16" t="s">
        <v>88</v>
      </c>
    </row>
    <row r="45" spans="1:26" s="29" customFormat="1" x14ac:dyDescent="0.25">
      <c r="A45" s="202" t="s">
        <v>636</v>
      </c>
      <c r="C45" s="301" t="s">
        <v>786</v>
      </c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O45" s="23"/>
      <c r="P45" s="54">
        <v>40</v>
      </c>
      <c r="Q45" s="84"/>
      <c r="R45" s="57" t="str">
        <f t="shared" si="0"/>
        <v/>
      </c>
      <c r="S45" s="57"/>
      <c r="T45" s="16"/>
      <c r="U45" s="18"/>
      <c r="V45" s="16"/>
      <c r="W45" s="16">
        <v>40</v>
      </c>
      <c r="X45" s="16" t="str">
        <f t="shared" si="1"/>
        <v/>
      </c>
      <c r="Y45" s="16" t="str">
        <f t="shared" si="3"/>
        <v/>
      </c>
      <c r="Z45" s="16" t="s">
        <v>89</v>
      </c>
    </row>
    <row r="46" spans="1:26" s="29" customFormat="1" x14ac:dyDescent="0.25">
      <c r="A46" s="203"/>
      <c r="C46" s="176" t="s">
        <v>642</v>
      </c>
      <c r="D46" s="396"/>
      <c r="E46" s="397"/>
      <c r="F46" s="380"/>
      <c r="G46" s="381"/>
      <c r="H46" s="382"/>
      <c r="I46" s="382"/>
      <c r="J46" s="319"/>
      <c r="K46" s="319"/>
      <c r="L46" s="319"/>
      <c r="M46" s="319"/>
      <c r="N46" s="61" t="str">
        <f>IF(D46="","要入力","ＯＫ")</f>
        <v>要入力</v>
      </c>
      <c r="O46" s="23"/>
      <c r="P46" s="54">
        <v>41</v>
      </c>
      <c r="Q46" s="84"/>
      <c r="R46" s="57" t="str">
        <f t="shared" si="0"/>
        <v/>
      </c>
      <c r="S46" s="57"/>
      <c r="T46" s="16"/>
      <c r="U46" s="16"/>
      <c r="V46" s="16"/>
      <c r="W46" s="16">
        <v>41</v>
      </c>
      <c r="X46" s="16" t="str">
        <f t="shared" si="1"/>
        <v/>
      </c>
      <c r="Y46" s="16" t="str">
        <f t="shared" si="3"/>
        <v/>
      </c>
      <c r="Z46" s="16" t="s">
        <v>90</v>
      </c>
    </row>
    <row r="47" spans="1:26" s="29" customFormat="1" x14ac:dyDescent="0.25">
      <c r="A47" s="202"/>
      <c r="C47" s="98" t="s">
        <v>514</v>
      </c>
      <c r="D47" s="396" t="str">
        <f>PHONETIC(D46)</f>
        <v/>
      </c>
      <c r="E47" s="397"/>
      <c r="F47" s="380" t="str">
        <f>PHONETIC(F46)</f>
        <v/>
      </c>
      <c r="G47" s="381"/>
      <c r="H47" s="382" t="str">
        <f>PHONETIC(H46)</f>
        <v/>
      </c>
      <c r="I47" s="382"/>
      <c r="J47" s="319" t="str">
        <f>PHONETIC(J46)</f>
        <v/>
      </c>
      <c r="K47" s="319"/>
      <c r="L47" s="319"/>
      <c r="M47" s="319"/>
      <c r="N47" s="61" t="str">
        <f>IF(D47="","要入力","ＯＫ")</f>
        <v>要入力</v>
      </c>
      <c r="O47" s="23"/>
      <c r="P47" s="54">
        <v>42</v>
      </c>
      <c r="Q47" s="84"/>
      <c r="R47" s="57" t="str">
        <f t="shared" si="0"/>
        <v/>
      </c>
      <c r="S47" s="57"/>
      <c r="T47" s="16"/>
      <c r="U47" s="16"/>
      <c r="V47" s="16"/>
      <c r="W47" s="16">
        <v>42</v>
      </c>
      <c r="X47" s="16" t="str">
        <f t="shared" si="1"/>
        <v/>
      </c>
      <c r="Y47" s="16" t="str">
        <f t="shared" si="3"/>
        <v/>
      </c>
      <c r="Z47" s="16" t="s">
        <v>91</v>
      </c>
    </row>
    <row r="48" spans="1:26" s="29" customFormat="1" x14ac:dyDescent="0.25">
      <c r="A48" s="202"/>
      <c r="C48" s="287" t="s">
        <v>633</v>
      </c>
      <c r="D48" s="288"/>
      <c r="E48" s="288"/>
      <c r="F48" s="288"/>
      <c r="G48" s="288"/>
      <c r="H48" s="288"/>
      <c r="I48" s="288"/>
      <c r="J48" s="289"/>
      <c r="K48" s="289"/>
      <c r="L48" s="289"/>
      <c r="M48" s="289"/>
      <c r="N48" s="61"/>
      <c r="O48" s="23"/>
      <c r="P48" s="54">
        <v>43</v>
      </c>
      <c r="Q48" s="84"/>
      <c r="R48" s="57" t="str">
        <f t="shared" si="0"/>
        <v/>
      </c>
      <c r="S48" s="57"/>
      <c r="T48" s="16"/>
      <c r="U48" s="16"/>
      <c r="V48" s="16"/>
      <c r="W48" s="16">
        <v>43</v>
      </c>
      <c r="X48" s="16" t="str">
        <f t="shared" si="1"/>
        <v/>
      </c>
      <c r="Y48" s="16" t="str">
        <f t="shared" si="3"/>
        <v/>
      </c>
      <c r="Z48" s="16" t="s">
        <v>92</v>
      </c>
    </row>
    <row r="49" spans="1:26" s="29" customFormat="1" x14ac:dyDescent="0.25">
      <c r="A49" s="202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O49" s="23"/>
      <c r="P49" s="54">
        <v>44</v>
      </c>
      <c r="Q49" s="84"/>
      <c r="R49" s="57" t="str">
        <f t="shared" si="0"/>
        <v/>
      </c>
      <c r="S49" s="57"/>
      <c r="T49" s="16"/>
      <c r="U49" s="16"/>
      <c r="V49" s="16"/>
      <c r="W49" s="16">
        <v>44</v>
      </c>
      <c r="X49" s="16" t="str">
        <f t="shared" si="1"/>
        <v/>
      </c>
      <c r="Y49" s="16" t="str">
        <f t="shared" si="3"/>
        <v/>
      </c>
      <c r="Z49" s="16" t="s">
        <v>93</v>
      </c>
    </row>
    <row r="50" spans="1:26" s="29" customFormat="1" x14ac:dyDescent="0.25">
      <c r="A50" s="202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O50" s="23"/>
      <c r="P50" s="54">
        <v>45</v>
      </c>
      <c r="Q50" s="84"/>
      <c r="R50" s="57" t="str">
        <f t="shared" si="0"/>
        <v/>
      </c>
      <c r="S50" s="57"/>
      <c r="T50" s="16"/>
      <c r="U50" s="16"/>
      <c r="V50" s="16"/>
      <c r="W50" s="16">
        <v>45</v>
      </c>
      <c r="X50" s="16" t="str">
        <f t="shared" si="1"/>
        <v/>
      </c>
      <c r="Y50" s="16" t="str">
        <f t="shared" si="3"/>
        <v/>
      </c>
      <c r="Z50" s="16" t="s">
        <v>94</v>
      </c>
    </row>
    <row r="51" spans="1:26" s="29" customFormat="1" x14ac:dyDescent="0.25">
      <c r="A51" s="202"/>
      <c r="C51" s="36"/>
      <c r="O51" s="23"/>
      <c r="P51" s="54">
        <v>46</v>
      </c>
      <c r="Q51" s="84"/>
      <c r="R51" s="57" t="str">
        <f t="shared" si="0"/>
        <v/>
      </c>
      <c r="S51" s="57"/>
      <c r="T51" s="16"/>
      <c r="U51" s="16"/>
      <c r="V51" s="16"/>
      <c r="W51" s="16">
        <v>46</v>
      </c>
      <c r="X51" s="16" t="str">
        <f t="shared" si="1"/>
        <v/>
      </c>
      <c r="Y51" s="16" t="str">
        <f t="shared" si="3"/>
        <v/>
      </c>
      <c r="Z51" s="81" t="s">
        <v>129</v>
      </c>
    </row>
    <row r="52" spans="1:26" s="29" customFormat="1" ht="14" thickBot="1" x14ac:dyDescent="0.3">
      <c r="A52" s="202" t="s">
        <v>636</v>
      </c>
      <c r="C52" s="199" t="s">
        <v>787</v>
      </c>
      <c r="D52" s="4"/>
      <c r="E52" s="4"/>
      <c r="F52" s="4"/>
      <c r="G52" s="4"/>
      <c r="H52" s="4"/>
      <c r="I52" s="4"/>
      <c r="J52" s="4"/>
      <c r="K52" s="4"/>
      <c r="L52" s="160"/>
      <c r="M52" s="160"/>
      <c r="N52" s="160"/>
      <c r="O52" s="23"/>
      <c r="P52" s="54">
        <v>47</v>
      </c>
      <c r="Q52" s="84"/>
      <c r="R52" s="57" t="str">
        <f t="shared" si="0"/>
        <v/>
      </c>
      <c r="S52" s="57"/>
      <c r="T52" s="16"/>
      <c r="U52" s="16"/>
      <c r="V52" s="16"/>
      <c r="W52" s="16">
        <v>47</v>
      </c>
      <c r="X52" s="16" t="str">
        <f t="shared" si="1"/>
        <v/>
      </c>
      <c r="Y52" s="16" t="str">
        <f t="shared" si="3"/>
        <v/>
      </c>
      <c r="Z52" s="16" t="s">
        <v>95</v>
      </c>
    </row>
    <row r="53" spans="1:26" s="29" customFormat="1" x14ac:dyDescent="0.25">
      <c r="A53" s="202"/>
      <c r="C53" s="421" t="s">
        <v>650</v>
      </c>
      <c r="D53" s="179" t="s">
        <v>6</v>
      </c>
      <c r="E53" s="383"/>
      <c r="F53" s="383"/>
      <c r="G53" s="383"/>
      <c r="H53" s="383"/>
      <c r="I53" s="383"/>
      <c r="J53" s="383"/>
      <c r="K53" s="383"/>
      <c r="L53" s="383"/>
      <c r="M53" s="384"/>
      <c r="N53" s="65"/>
      <c r="O53" s="23"/>
      <c r="P53" s="54">
        <v>48</v>
      </c>
      <c r="Q53" s="84"/>
      <c r="R53" s="57" t="str">
        <f t="shared" si="0"/>
        <v/>
      </c>
      <c r="S53" s="57"/>
      <c r="T53" s="16"/>
      <c r="U53" s="16"/>
      <c r="V53" s="16"/>
      <c r="W53" s="16">
        <v>48</v>
      </c>
      <c r="X53" s="16" t="str">
        <f t="shared" si="1"/>
        <v/>
      </c>
      <c r="Y53" s="16" t="str">
        <f t="shared" si="3"/>
        <v/>
      </c>
      <c r="Z53" s="16" t="s">
        <v>96</v>
      </c>
    </row>
    <row r="54" spans="1:26" s="29" customFormat="1" x14ac:dyDescent="0.25">
      <c r="A54" s="202"/>
      <c r="C54" s="422"/>
      <c r="D54" s="177" t="s">
        <v>8</v>
      </c>
      <c r="E54" s="309"/>
      <c r="F54" s="309"/>
      <c r="G54" s="309"/>
      <c r="H54" s="309"/>
      <c r="I54" s="309"/>
      <c r="J54" s="309"/>
      <c r="K54" s="309"/>
      <c r="L54" s="309"/>
      <c r="M54" s="310"/>
      <c r="O54" s="23"/>
      <c r="P54" s="54">
        <v>49</v>
      </c>
      <c r="Q54" s="84"/>
      <c r="R54" s="57" t="str">
        <f t="shared" si="0"/>
        <v/>
      </c>
      <c r="S54" s="57"/>
      <c r="T54" s="16"/>
      <c r="U54" s="16"/>
      <c r="V54" s="16"/>
      <c r="W54" s="16">
        <v>49</v>
      </c>
      <c r="X54" s="16" t="str">
        <f t="shared" ref="X54:X69" si="4">IF(Q54=0,"",LEFT(Q54,FIND(" ",SUBSTITUTE(Q54,"　"," "))-1))</f>
        <v/>
      </c>
      <c r="Y54" s="16" t="str">
        <f t="shared" si="3"/>
        <v/>
      </c>
      <c r="Z54" s="16" t="s">
        <v>97</v>
      </c>
    </row>
    <row r="55" spans="1:26" s="29" customFormat="1" x14ac:dyDescent="0.25">
      <c r="A55" s="202"/>
      <c r="C55" s="422"/>
      <c r="D55" s="185" t="s">
        <v>648</v>
      </c>
      <c r="E55" s="352"/>
      <c r="F55" s="353"/>
      <c r="G55" s="313" t="s">
        <v>10</v>
      </c>
      <c r="H55" s="313"/>
      <c r="I55" s="314"/>
      <c r="J55" s="312"/>
      <c r="K55" s="312"/>
      <c r="L55" s="312"/>
      <c r="M55" s="315"/>
      <c r="O55" s="23"/>
      <c r="P55" s="54">
        <v>50</v>
      </c>
      <c r="Q55" s="84"/>
      <c r="R55" s="57" t="str">
        <f t="shared" si="0"/>
        <v/>
      </c>
      <c r="S55" s="57"/>
      <c r="T55" s="16"/>
      <c r="U55" s="16"/>
      <c r="V55" s="16"/>
      <c r="W55" s="16">
        <v>50</v>
      </c>
      <c r="X55" s="16" t="str">
        <f t="shared" si="4"/>
        <v/>
      </c>
      <c r="Y55" s="16" t="str">
        <f t="shared" si="3"/>
        <v/>
      </c>
      <c r="Z55" s="88" t="s">
        <v>120</v>
      </c>
    </row>
    <row r="56" spans="1:26" s="29" customFormat="1" x14ac:dyDescent="0.25">
      <c r="A56" s="202"/>
      <c r="C56" s="422"/>
      <c r="D56" s="185" t="s">
        <v>695</v>
      </c>
      <c r="E56" s="311"/>
      <c r="F56" s="312"/>
      <c r="G56" s="385" t="s">
        <v>696</v>
      </c>
      <c r="H56" s="313"/>
      <c r="I56" s="314"/>
      <c r="J56" s="312"/>
      <c r="K56" s="312"/>
      <c r="L56" s="312"/>
      <c r="M56" s="315"/>
      <c r="O56" s="23"/>
      <c r="P56" s="54">
        <v>51</v>
      </c>
      <c r="Q56" s="84"/>
      <c r="R56" s="57" t="str">
        <f t="shared" si="0"/>
        <v/>
      </c>
      <c r="S56" s="57"/>
      <c r="T56" s="16"/>
      <c r="U56" s="16"/>
      <c r="V56" s="16"/>
      <c r="W56" s="16">
        <v>51</v>
      </c>
      <c r="X56" s="16" t="str">
        <f t="shared" si="4"/>
        <v/>
      </c>
      <c r="Y56" s="16" t="str">
        <f t="shared" si="3"/>
        <v/>
      </c>
      <c r="Z56" s="16" t="s">
        <v>98</v>
      </c>
    </row>
    <row r="57" spans="1:26" s="29" customFormat="1" ht="14" thickBot="1" x14ac:dyDescent="0.3">
      <c r="A57" s="202"/>
      <c r="C57" s="423"/>
      <c r="D57" s="186" t="s">
        <v>649</v>
      </c>
      <c r="E57" s="350"/>
      <c r="F57" s="351"/>
      <c r="G57" s="372" t="s">
        <v>7</v>
      </c>
      <c r="H57" s="373"/>
      <c r="I57" s="374"/>
      <c r="J57" s="180"/>
      <c r="K57" s="181" t="s">
        <v>9</v>
      </c>
      <c r="L57" s="180"/>
      <c r="M57" s="182" t="s">
        <v>643</v>
      </c>
      <c r="N57" s="64"/>
      <c r="O57" s="23"/>
      <c r="P57" s="54">
        <v>52</v>
      </c>
      <c r="Q57" s="84"/>
      <c r="R57" s="57" t="str">
        <f t="shared" si="0"/>
        <v/>
      </c>
      <c r="S57" s="57"/>
      <c r="T57" s="16"/>
      <c r="U57" s="16"/>
      <c r="V57" s="16"/>
      <c r="W57" s="16">
        <v>52</v>
      </c>
      <c r="X57" s="16" t="str">
        <f t="shared" si="4"/>
        <v/>
      </c>
      <c r="Y57" s="16" t="str">
        <f t="shared" si="3"/>
        <v/>
      </c>
      <c r="Z57" s="16" t="s">
        <v>99</v>
      </c>
    </row>
    <row r="58" spans="1:26" s="29" customFormat="1" x14ac:dyDescent="0.25">
      <c r="A58" s="202"/>
      <c r="C58" s="421" t="s">
        <v>651</v>
      </c>
      <c r="D58" s="179" t="s">
        <v>6</v>
      </c>
      <c r="E58" s="386"/>
      <c r="F58" s="386"/>
      <c r="G58" s="386"/>
      <c r="H58" s="386"/>
      <c r="I58" s="386"/>
      <c r="J58" s="386"/>
      <c r="K58" s="386"/>
      <c r="L58" s="386"/>
      <c r="M58" s="387"/>
      <c r="N58" s="64"/>
      <c r="O58" s="23"/>
      <c r="P58" s="54">
        <v>53</v>
      </c>
      <c r="Q58" s="84"/>
      <c r="R58" s="57" t="str">
        <f t="shared" si="0"/>
        <v/>
      </c>
      <c r="S58" s="57"/>
      <c r="T58" s="16"/>
      <c r="U58" s="16"/>
      <c r="V58" s="16"/>
      <c r="W58" s="16">
        <v>53</v>
      </c>
      <c r="X58" s="16" t="str">
        <f t="shared" si="4"/>
        <v/>
      </c>
      <c r="Y58" s="16" t="str">
        <f t="shared" si="3"/>
        <v/>
      </c>
      <c r="Z58" s="16" t="s">
        <v>100</v>
      </c>
    </row>
    <row r="59" spans="1:26" s="29" customFormat="1" x14ac:dyDescent="0.25">
      <c r="A59" s="202"/>
      <c r="C59" s="422"/>
      <c r="D59" s="177" t="s">
        <v>8</v>
      </c>
      <c r="E59" s="388"/>
      <c r="F59" s="388"/>
      <c r="G59" s="388"/>
      <c r="H59" s="388"/>
      <c r="I59" s="388"/>
      <c r="J59" s="388"/>
      <c r="K59" s="388"/>
      <c r="L59" s="388"/>
      <c r="M59" s="389"/>
      <c r="N59" s="64"/>
      <c r="O59" s="23"/>
      <c r="P59" s="54">
        <v>54</v>
      </c>
      <c r="Q59" s="84"/>
      <c r="R59" s="57" t="str">
        <f t="shared" si="0"/>
        <v/>
      </c>
      <c r="S59" s="57"/>
      <c r="T59" s="16"/>
      <c r="U59" s="16"/>
      <c r="V59" s="16"/>
      <c r="W59" s="16">
        <v>54</v>
      </c>
      <c r="X59" s="16" t="str">
        <f t="shared" si="4"/>
        <v/>
      </c>
      <c r="Y59" s="16" t="str">
        <f t="shared" si="3"/>
        <v/>
      </c>
      <c r="Z59" s="81" t="s">
        <v>130</v>
      </c>
    </row>
    <row r="60" spans="1:26" s="29" customFormat="1" x14ac:dyDescent="0.25">
      <c r="A60" s="202"/>
      <c r="C60" s="422"/>
      <c r="D60" s="185" t="s">
        <v>648</v>
      </c>
      <c r="E60" s="311"/>
      <c r="F60" s="312"/>
      <c r="G60" s="313" t="s">
        <v>10</v>
      </c>
      <c r="H60" s="313"/>
      <c r="I60" s="314"/>
      <c r="J60" s="312"/>
      <c r="K60" s="312"/>
      <c r="L60" s="312"/>
      <c r="M60" s="315"/>
      <c r="N60" s="64"/>
      <c r="O60" s="23"/>
      <c r="P60" s="54">
        <v>55</v>
      </c>
      <c r="Q60" s="84"/>
      <c r="R60" s="57" t="str">
        <f t="shared" si="0"/>
        <v/>
      </c>
      <c r="S60" s="57"/>
      <c r="T60" s="16"/>
      <c r="U60" s="16"/>
      <c r="V60" s="16"/>
      <c r="W60" s="16">
        <v>55</v>
      </c>
      <c r="X60" s="16" t="str">
        <f t="shared" si="4"/>
        <v/>
      </c>
      <c r="Y60" s="16" t="str">
        <f t="shared" si="3"/>
        <v/>
      </c>
      <c r="Z60" s="88" t="s">
        <v>121</v>
      </c>
    </row>
    <row r="61" spans="1:26" s="29" customFormat="1" x14ac:dyDescent="0.25">
      <c r="A61" s="202"/>
      <c r="C61" s="422"/>
      <c r="D61" s="185" t="s">
        <v>695</v>
      </c>
      <c r="E61" s="311"/>
      <c r="F61" s="312"/>
      <c r="G61" s="385" t="s">
        <v>696</v>
      </c>
      <c r="H61" s="313"/>
      <c r="I61" s="314"/>
      <c r="J61" s="312"/>
      <c r="K61" s="312"/>
      <c r="L61" s="312"/>
      <c r="M61" s="315"/>
      <c r="O61" s="23"/>
      <c r="P61" s="54">
        <v>56</v>
      </c>
      <c r="Q61" s="84"/>
      <c r="R61" s="57" t="str">
        <f t="shared" si="0"/>
        <v/>
      </c>
      <c r="S61" s="57"/>
      <c r="T61" s="16"/>
      <c r="U61" s="16"/>
      <c r="V61" s="16"/>
      <c r="W61" s="16">
        <v>56</v>
      </c>
      <c r="X61" s="16" t="str">
        <f t="shared" si="4"/>
        <v/>
      </c>
      <c r="Y61" s="16" t="str">
        <f t="shared" si="3"/>
        <v/>
      </c>
      <c r="Z61" s="16" t="s">
        <v>101</v>
      </c>
    </row>
    <row r="62" spans="1:26" s="29" customFormat="1" ht="14" thickBot="1" x14ac:dyDescent="0.3">
      <c r="A62" s="202"/>
      <c r="C62" s="423"/>
      <c r="D62" s="186" t="s">
        <v>649</v>
      </c>
      <c r="E62" s="390"/>
      <c r="F62" s="391"/>
      <c r="G62" s="372" t="s">
        <v>7</v>
      </c>
      <c r="H62" s="373"/>
      <c r="I62" s="374"/>
      <c r="J62" s="184"/>
      <c r="K62" s="181" t="s">
        <v>9</v>
      </c>
      <c r="L62" s="184"/>
      <c r="M62" s="182" t="s">
        <v>643</v>
      </c>
      <c r="N62" s="64"/>
      <c r="O62" s="23"/>
      <c r="P62" s="54">
        <v>57</v>
      </c>
      <c r="Q62" s="84"/>
      <c r="R62" s="57" t="str">
        <f t="shared" si="0"/>
        <v/>
      </c>
      <c r="S62" s="57"/>
      <c r="T62" s="16"/>
      <c r="U62" s="16"/>
      <c r="V62" s="16"/>
      <c r="W62" s="16">
        <v>57</v>
      </c>
      <c r="X62" s="16" t="str">
        <f t="shared" si="4"/>
        <v/>
      </c>
      <c r="Y62" s="16" t="str">
        <f t="shared" si="3"/>
        <v/>
      </c>
      <c r="Z62" s="16" t="s">
        <v>102</v>
      </c>
    </row>
    <row r="63" spans="1:26" s="29" customFormat="1" x14ac:dyDescent="0.25">
      <c r="A63" s="202"/>
      <c r="C63" s="421" t="s">
        <v>652</v>
      </c>
      <c r="D63" s="179" t="s">
        <v>6</v>
      </c>
      <c r="E63" s="386"/>
      <c r="F63" s="386"/>
      <c r="G63" s="386"/>
      <c r="H63" s="386"/>
      <c r="I63" s="386"/>
      <c r="J63" s="386"/>
      <c r="K63" s="386"/>
      <c r="L63" s="386"/>
      <c r="M63" s="387"/>
      <c r="O63" s="23"/>
      <c r="P63" s="54">
        <v>58</v>
      </c>
      <c r="Q63" s="84"/>
      <c r="R63" s="57" t="str">
        <f t="shared" si="0"/>
        <v/>
      </c>
      <c r="S63" s="57"/>
      <c r="T63" s="16"/>
      <c r="U63" s="16"/>
      <c r="V63" s="16"/>
      <c r="W63" s="16">
        <v>58</v>
      </c>
      <c r="X63" s="16" t="str">
        <f t="shared" si="4"/>
        <v/>
      </c>
      <c r="Y63" s="16" t="str">
        <f t="shared" si="3"/>
        <v/>
      </c>
      <c r="Z63" s="16" t="s">
        <v>103</v>
      </c>
    </row>
    <row r="64" spans="1:26" s="29" customFormat="1" x14ac:dyDescent="0.25">
      <c r="A64" s="202"/>
      <c r="C64" s="422"/>
      <c r="D64" s="177" t="s">
        <v>8</v>
      </c>
      <c r="E64" s="309"/>
      <c r="F64" s="309"/>
      <c r="G64" s="309"/>
      <c r="H64" s="309"/>
      <c r="I64" s="309"/>
      <c r="J64" s="309"/>
      <c r="K64" s="309"/>
      <c r="L64" s="309"/>
      <c r="M64" s="310"/>
      <c r="O64" s="23"/>
      <c r="P64" s="54">
        <v>59</v>
      </c>
      <c r="Q64" s="84"/>
      <c r="R64" s="57" t="str">
        <f t="shared" si="0"/>
        <v/>
      </c>
      <c r="S64" s="57"/>
      <c r="T64" s="16"/>
      <c r="U64" s="16"/>
      <c r="V64" s="16"/>
      <c r="W64" s="16">
        <v>59</v>
      </c>
      <c r="X64" s="16" t="str">
        <f t="shared" si="4"/>
        <v/>
      </c>
      <c r="Y64" s="16" t="str">
        <f t="shared" si="3"/>
        <v/>
      </c>
      <c r="Z64" s="16" t="s">
        <v>104</v>
      </c>
    </row>
    <row r="65" spans="1:26" s="29" customFormat="1" x14ac:dyDescent="0.25">
      <c r="A65" s="202"/>
      <c r="C65" s="422"/>
      <c r="D65" s="185" t="s">
        <v>648</v>
      </c>
      <c r="E65" s="311"/>
      <c r="F65" s="312"/>
      <c r="G65" s="313" t="s">
        <v>10</v>
      </c>
      <c r="H65" s="313"/>
      <c r="I65" s="314"/>
      <c r="J65" s="312"/>
      <c r="K65" s="312"/>
      <c r="L65" s="312"/>
      <c r="M65" s="315"/>
      <c r="N65" s="64"/>
      <c r="O65" s="23"/>
      <c r="P65" s="54">
        <v>60</v>
      </c>
      <c r="Q65" s="84"/>
      <c r="R65" s="57" t="str">
        <f t="shared" si="0"/>
        <v/>
      </c>
      <c r="S65" s="57"/>
      <c r="T65" s="16"/>
      <c r="U65" s="16"/>
      <c r="V65" s="16"/>
      <c r="W65" s="16">
        <v>60</v>
      </c>
      <c r="X65" s="16" t="str">
        <f t="shared" si="4"/>
        <v/>
      </c>
      <c r="Y65" s="16" t="str">
        <f t="shared" si="3"/>
        <v/>
      </c>
      <c r="Z65" s="16" t="s">
        <v>105</v>
      </c>
    </row>
    <row r="66" spans="1:26" s="29" customFormat="1" x14ac:dyDescent="0.25">
      <c r="A66" s="202"/>
      <c r="C66" s="422"/>
      <c r="D66" s="185" t="s">
        <v>695</v>
      </c>
      <c r="E66" s="311"/>
      <c r="F66" s="312"/>
      <c r="G66" s="385" t="s">
        <v>696</v>
      </c>
      <c r="H66" s="313"/>
      <c r="I66" s="314"/>
      <c r="J66" s="312"/>
      <c r="K66" s="312"/>
      <c r="L66" s="312"/>
      <c r="M66" s="315"/>
      <c r="O66" s="23"/>
      <c r="P66" s="54">
        <v>61</v>
      </c>
      <c r="Q66" s="84"/>
      <c r="R66" s="57" t="str">
        <f t="shared" si="0"/>
        <v/>
      </c>
      <c r="S66" s="57"/>
      <c r="T66" s="16"/>
      <c r="U66" s="16"/>
      <c r="V66" s="16"/>
      <c r="W66" s="16">
        <v>61</v>
      </c>
      <c r="X66" s="16" t="str">
        <f t="shared" si="4"/>
        <v/>
      </c>
      <c r="Y66" s="16" t="str">
        <f t="shared" si="3"/>
        <v/>
      </c>
      <c r="Z66" s="81" t="s">
        <v>117</v>
      </c>
    </row>
    <row r="67" spans="1:26" s="29" customFormat="1" ht="14" thickBot="1" x14ac:dyDescent="0.3">
      <c r="A67" s="202"/>
      <c r="C67" s="423"/>
      <c r="D67" s="186" t="s">
        <v>649</v>
      </c>
      <c r="E67" s="390"/>
      <c r="F67" s="391"/>
      <c r="G67" s="372" t="s">
        <v>7</v>
      </c>
      <c r="H67" s="373"/>
      <c r="I67" s="374"/>
      <c r="J67" s="184"/>
      <c r="K67" s="181" t="s">
        <v>9</v>
      </c>
      <c r="L67" s="184"/>
      <c r="M67" s="182" t="s">
        <v>643</v>
      </c>
      <c r="N67" s="64"/>
      <c r="O67" s="23"/>
      <c r="P67" s="54">
        <v>62</v>
      </c>
      <c r="Q67" s="84"/>
      <c r="R67" s="57" t="str">
        <f t="shared" si="0"/>
        <v/>
      </c>
      <c r="S67" s="57"/>
      <c r="T67" s="16"/>
      <c r="U67" s="16"/>
      <c r="V67" s="16"/>
      <c r="W67" s="16">
        <v>62</v>
      </c>
      <c r="X67" s="16" t="str">
        <f t="shared" si="4"/>
        <v/>
      </c>
      <c r="Y67" s="16" t="str">
        <f t="shared" si="3"/>
        <v/>
      </c>
      <c r="Z67" s="16" t="s">
        <v>106</v>
      </c>
    </row>
    <row r="68" spans="1:26" s="29" customFormat="1" x14ac:dyDescent="0.25">
      <c r="A68" s="202"/>
      <c r="C68" s="421" t="s">
        <v>653</v>
      </c>
      <c r="D68" s="179" t="s">
        <v>6</v>
      </c>
      <c r="E68" s="386"/>
      <c r="F68" s="386"/>
      <c r="G68" s="386"/>
      <c r="H68" s="386"/>
      <c r="I68" s="386"/>
      <c r="J68" s="386"/>
      <c r="K68" s="386"/>
      <c r="L68" s="386"/>
      <c r="M68" s="387"/>
      <c r="N68" s="64"/>
      <c r="O68" s="23"/>
      <c r="P68" s="54">
        <v>63</v>
      </c>
      <c r="Q68" s="84"/>
      <c r="R68" s="57" t="str">
        <f t="shared" si="0"/>
        <v/>
      </c>
      <c r="S68" s="57"/>
      <c r="T68" s="16"/>
      <c r="U68" s="16"/>
      <c r="V68" s="16"/>
      <c r="W68" s="16">
        <v>63</v>
      </c>
      <c r="X68" s="16" t="str">
        <f t="shared" si="4"/>
        <v/>
      </c>
      <c r="Y68" s="16" t="str">
        <f t="shared" si="3"/>
        <v/>
      </c>
      <c r="Z68" s="16" t="s">
        <v>107</v>
      </c>
    </row>
    <row r="69" spans="1:26" s="29" customFormat="1" x14ac:dyDescent="0.25">
      <c r="A69" s="202"/>
      <c r="C69" s="422"/>
      <c r="D69" s="177" t="s">
        <v>8</v>
      </c>
      <c r="E69" s="309"/>
      <c r="F69" s="309"/>
      <c r="G69" s="309"/>
      <c r="H69" s="309"/>
      <c r="I69" s="309"/>
      <c r="J69" s="309"/>
      <c r="K69" s="309"/>
      <c r="L69" s="309"/>
      <c r="M69" s="310"/>
      <c r="N69" s="64"/>
      <c r="O69" s="23"/>
      <c r="P69" s="54">
        <v>64</v>
      </c>
      <c r="Q69" s="84"/>
      <c r="R69" s="57" t="str">
        <f t="shared" si="0"/>
        <v/>
      </c>
      <c r="S69" s="57"/>
      <c r="T69" s="16"/>
      <c r="U69" s="16"/>
      <c r="V69" s="16"/>
      <c r="W69" s="16">
        <v>64</v>
      </c>
      <c r="X69" s="16" t="str">
        <f t="shared" si="4"/>
        <v/>
      </c>
      <c r="Y69" s="16" t="str">
        <f t="shared" si="3"/>
        <v/>
      </c>
      <c r="Z69" s="81" t="s">
        <v>122</v>
      </c>
    </row>
    <row r="70" spans="1:26" s="29" customFormat="1" x14ac:dyDescent="0.25">
      <c r="A70" s="202"/>
      <c r="C70" s="422"/>
      <c r="D70" s="185" t="s">
        <v>648</v>
      </c>
      <c r="E70" s="311"/>
      <c r="F70" s="312"/>
      <c r="G70" s="313" t="s">
        <v>10</v>
      </c>
      <c r="H70" s="313"/>
      <c r="I70" s="314"/>
      <c r="J70" s="312"/>
      <c r="K70" s="312"/>
      <c r="L70" s="312"/>
      <c r="M70" s="315"/>
      <c r="N70" s="64"/>
      <c r="O70" s="23"/>
      <c r="P70" s="54">
        <v>65</v>
      </c>
      <c r="Q70" s="84"/>
      <c r="R70" s="57" t="str">
        <f t="shared" ref="R70:R100" si="5">IF(Q70="","",IF(LEN(Q70)&lt;=1,"エラー",IF(LEN(Q70)-LEN((SUBSTITUTE(Q70,"　",)))=1,"ＯＫ","全角スペース")))</f>
        <v/>
      </c>
      <c r="S70" s="57"/>
      <c r="T70" s="16"/>
      <c r="U70" s="16"/>
      <c r="V70" s="16"/>
      <c r="W70" s="16">
        <v>65</v>
      </c>
      <c r="X70" s="16" t="str">
        <f t="shared" ref="X70:X75" si="6">IF(Q70=0,"",LEFT(Q70,FIND(" ",SUBSTITUTE(Q70,"　"," "))-1))</f>
        <v/>
      </c>
      <c r="Y70" s="16" t="str">
        <f t="shared" ref="Y70:Y75" si="7">IF(Q70=0,"",RIGHT(Q70,LEN(Q70)-FIND(" ", SUBSTITUTE(Q70,"　"," "))))</f>
        <v/>
      </c>
      <c r="Z70" s="81" t="s">
        <v>125</v>
      </c>
    </row>
    <row r="71" spans="1:26" s="29" customFormat="1" x14ac:dyDescent="0.25">
      <c r="A71" s="202"/>
      <c r="C71" s="422"/>
      <c r="D71" s="185" t="s">
        <v>695</v>
      </c>
      <c r="E71" s="311"/>
      <c r="F71" s="312"/>
      <c r="G71" s="385" t="s">
        <v>696</v>
      </c>
      <c r="H71" s="313"/>
      <c r="I71" s="314"/>
      <c r="J71" s="312"/>
      <c r="K71" s="312"/>
      <c r="L71" s="312"/>
      <c r="M71" s="315"/>
      <c r="O71" s="23"/>
      <c r="P71" s="54">
        <v>66</v>
      </c>
      <c r="Q71" s="84"/>
      <c r="R71" s="57" t="str">
        <f t="shared" si="5"/>
        <v/>
      </c>
      <c r="S71" s="57"/>
      <c r="T71" s="16"/>
      <c r="U71" s="16"/>
      <c r="V71" s="16"/>
      <c r="W71" s="16">
        <v>66</v>
      </c>
      <c r="X71" s="16" t="str">
        <f t="shared" si="6"/>
        <v/>
      </c>
      <c r="Y71" s="16" t="str">
        <f t="shared" si="7"/>
        <v/>
      </c>
      <c r="Z71" s="81" t="s">
        <v>517</v>
      </c>
    </row>
    <row r="72" spans="1:26" s="29" customFormat="1" ht="14" thickBot="1" x14ac:dyDescent="0.3">
      <c r="A72" s="202"/>
      <c r="C72" s="423"/>
      <c r="D72" s="186" t="s">
        <v>649</v>
      </c>
      <c r="E72" s="390"/>
      <c r="F72" s="391"/>
      <c r="G72" s="372" t="s">
        <v>7</v>
      </c>
      <c r="H72" s="373"/>
      <c r="I72" s="374"/>
      <c r="J72" s="184"/>
      <c r="K72" s="181" t="s">
        <v>9</v>
      </c>
      <c r="L72" s="184"/>
      <c r="M72" s="182" t="s">
        <v>643</v>
      </c>
      <c r="N72" s="64"/>
      <c r="O72" s="23"/>
      <c r="P72" s="54">
        <v>67</v>
      </c>
      <c r="Q72" s="84"/>
      <c r="R72" s="57" t="str">
        <f t="shared" si="5"/>
        <v/>
      </c>
      <c r="S72" s="57"/>
      <c r="T72" s="16"/>
      <c r="U72" s="16"/>
      <c r="V72" s="16"/>
      <c r="W72" s="16">
        <v>67</v>
      </c>
      <c r="X72" s="16" t="str">
        <f t="shared" si="6"/>
        <v/>
      </c>
      <c r="Y72" s="16" t="str">
        <f t="shared" si="7"/>
        <v/>
      </c>
      <c r="Z72" s="16"/>
    </row>
    <row r="73" spans="1:26" s="29" customFormat="1" x14ac:dyDescent="0.25">
      <c r="A73" s="203"/>
      <c r="C73" s="421" t="s">
        <v>654</v>
      </c>
      <c r="D73" s="179" t="s">
        <v>6</v>
      </c>
      <c r="E73" s="386"/>
      <c r="F73" s="386"/>
      <c r="G73" s="386"/>
      <c r="H73" s="386"/>
      <c r="I73" s="386"/>
      <c r="J73" s="386"/>
      <c r="K73" s="386"/>
      <c r="L73" s="386"/>
      <c r="M73" s="387"/>
      <c r="N73" s="64"/>
      <c r="O73" s="23"/>
      <c r="P73" s="54">
        <v>68</v>
      </c>
      <c r="Q73" s="84"/>
      <c r="R73" s="57" t="str">
        <f t="shared" si="5"/>
        <v/>
      </c>
      <c r="S73" s="57"/>
      <c r="T73" s="16"/>
      <c r="U73" s="16"/>
      <c r="V73" s="16"/>
      <c r="W73" s="16">
        <v>68</v>
      </c>
      <c r="X73" s="16" t="str">
        <f t="shared" si="6"/>
        <v/>
      </c>
      <c r="Y73" s="16" t="str">
        <f t="shared" si="7"/>
        <v/>
      </c>
      <c r="Z73" s="16"/>
    </row>
    <row r="74" spans="1:26" s="29" customFormat="1" x14ac:dyDescent="0.25">
      <c r="A74" s="202"/>
      <c r="C74" s="422"/>
      <c r="D74" s="177" t="s">
        <v>8</v>
      </c>
      <c r="E74" s="309"/>
      <c r="F74" s="309"/>
      <c r="G74" s="309"/>
      <c r="H74" s="309"/>
      <c r="I74" s="309"/>
      <c r="J74" s="309"/>
      <c r="K74" s="309"/>
      <c r="L74" s="309"/>
      <c r="M74" s="310"/>
      <c r="N74" s="64"/>
      <c r="O74" s="23"/>
      <c r="P74" s="54">
        <v>69</v>
      </c>
      <c r="Q74" s="84"/>
      <c r="R74" s="57" t="str">
        <f t="shared" si="5"/>
        <v/>
      </c>
      <c r="S74" s="57"/>
      <c r="T74" s="16"/>
      <c r="U74" s="16"/>
      <c r="V74" s="16"/>
      <c r="W74" s="16">
        <v>69</v>
      </c>
      <c r="X74" s="16" t="str">
        <f t="shared" si="6"/>
        <v/>
      </c>
      <c r="Y74" s="16" t="str">
        <f t="shared" si="7"/>
        <v/>
      </c>
      <c r="Z74" s="16"/>
    </row>
    <row r="75" spans="1:26" s="29" customFormat="1" x14ac:dyDescent="0.25">
      <c r="A75" s="202"/>
      <c r="C75" s="422"/>
      <c r="D75" s="185" t="s">
        <v>648</v>
      </c>
      <c r="E75" s="311"/>
      <c r="F75" s="312"/>
      <c r="G75" s="313" t="s">
        <v>10</v>
      </c>
      <c r="H75" s="313"/>
      <c r="I75" s="314"/>
      <c r="J75" s="312"/>
      <c r="K75" s="312"/>
      <c r="L75" s="312"/>
      <c r="M75" s="315"/>
      <c r="N75" s="64"/>
      <c r="O75" s="23"/>
      <c r="P75" s="54">
        <v>70</v>
      </c>
      <c r="Q75" s="84"/>
      <c r="R75" s="57" t="str">
        <f t="shared" si="5"/>
        <v/>
      </c>
      <c r="S75" s="57"/>
      <c r="T75" s="16"/>
      <c r="V75" s="16"/>
      <c r="W75" s="16">
        <v>70</v>
      </c>
      <c r="X75" s="16" t="str">
        <f t="shared" si="6"/>
        <v/>
      </c>
      <c r="Y75" s="16" t="str">
        <f t="shared" si="7"/>
        <v/>
      </c>
      <c r="Z75" s="16"/>
    </row>
    <row r="76" spans="1:26" s="29" customFormat="1" x14ac:dyDescent="0.25">
      <c r="A76" s="202"/>
      <c r="C76" s="422"/>
      <c r="D76" s="185" t="s">
        <v>695</v>
      </c>
      <c r="E76" s="311"/>
      <c r="F76" s="312"/>
      <c r="G76" s="385" t="s">
        <v>696</v>
      </c>
      <c r="H76" s="313"/>
      <c r="I76" s="314"/>
      <c r="J76" s="312"/>
      <c r="K76" s="312"/>
      <c r="L76" s="312"/>
      <c r="M76" s="315"/>
      <c r="O76" s="23"/>
      <c r="P76" s="54">
        <v>71</v>
      </c>
      <c r="Q76" s="84"/>
      <c r="R76" s="57" t="str">
        <f t="shared" si="5"/>
        <v/>
      </c>
      <c r="S76" s="58"/>
      <c r="Z76" s="16"/>
    </row>
    <row r="77" spans="1:26" s="29" customFormat="1" ht="14" thickBot="1" x14ac:dyDescent="0.3">
      <c r="A77" s="202"/>
      <c r="C77" s="423"/>
      <c r="D77" s="186" t="s">
        <v>649</v>
      </c>
      <c r="E77" s="390"/>
      <c r="F77" s="391"/>
      <c r="G77" s="372" t="s">
        <v>7</v>
      </c>
      <c r="H77" s="373"/>
      <c r="I77" s="374"/>
      <c r="J77" s="184"/>
      <c r="K77" s="181" t="s">
        <v>9</v>
      </c>
      <c r="L77" s="184"/>
      <c r="M77" s="182" t="s">
        <v>643</v>
      </c>
      <c r="N77" s="64"/>
      <c r="O77" s="23"/>
      <c r="P77" s="54">
        <v>72</v>
      </c>
      <c r="Q77" s="84"/>
      <c r="R77" s="57" t="str">
        <f t="shared" si="5"/>
        <v/>
      </c>
      <c r="S77" s="43"/>
      <c r="T77" s="43"/>
      <c r="U77" s="16"/>
      <c r="Z77" s="16"/>
    </row>
    <row r="78" spans="1:26" s="28" customFormat="1" x14ac:dyDescent="0.25">
      <c r="A78" s="202"/>
      <c r="B78" s="29"/>
      <c r="C78" s="421" t="s">
        <v>655</v>
      </c>
      <c r="D78" s="179" t="s">
        <v>6</v>
      </c>
      <c r="E78" s="386"/>
      <c r="F78" s="386"/>
      <c r="G78" s="386"/>
      <c r="H78" s="386"/>
      <c r="I78" s="386"/>
      <c r="J78" s="386"/>
      <c r="K78" s="386"/>
      <c r="L78" s="386"/>
      <c r="M78" s="387"/>
      <c r="N78" s="29"/>
      <c r="O78" s="23"/>
      <c r="P78" s="54">
        <v>73</v>
      </c>
      <c r="Q78" s="84"/>
      <c r="R78" s="57" t="str">
        <f t="shared" si="5"/>
        <v/>
      </c>
      <c r="S78" s="43"/>
      <c r="T78" s="43"/>
      <c r="U78" s="16"/>
      <c r="Z78" s="16"/>
    </row>
    <row r="79" spans="1:26" s="28" customFormat="1" ht="13.5" customHeight="1" x14ac:dyDescent="0.25">
      <c r="A79" s="202" t="s">
        <v>636</v>
      </c>
      <c r="B79" s="29"/>
      <c r="C79" s="422"/>
      <c r="D79" s="177" t="s">
        <v>8</v>
      </c>
      <c r="E79" s="309"/>
      <c r="F79" s="309"/>
      <c r="G79" s="309"/>
      <c r="H79" s="309"/>
      <c r="I79" s="309"/>
      <c r="J79" s="309"/>
      <c r="K79" s="309"/>
      <c r="L79" s="309"/>
      <c r="M79" s="310"/>
      <c r="N79" s="29"/>
      <c r="O79" s="23"/>
      <c r="P79" s="54">
        <v>74</v>
      </c>
      <c r="Q79" s="84"/>
      <c r="R79" s="57" t="str">
        <f t="shared" si="5"/>
        <v/>
      </c>
      <c r="S79" s="43"/>
      <c r="T79" s="43"/>
      <c r="U79" s="16"/>
      <c r="Z79" s="16"/>
    </row>
    <row r="80" spans="1:26" s="28" customFormat="1" x14ac:dyDescent="0.25">
      <c r="A80" s="202"/>
      <c r="B80" s="29"/>
      <c r="C80" s="422"/>
      <c r="D80" s="185" t="s">
        <v>648</v>
      </c>
      <c r="E80" s="311"/>
      <c r="F80" s="312"/>
      <c r="G80" s="313" t="s">
        <v>10</v>
      </c>
      <c r="H80" s="313"/>
      <c r="I80" s="314"/>
      <c r="J80" s="312"/>
      <c r="K80" s="312"/>
      <c r="L80" s="312"/>
      <c r="M80" s="315"/>
      <c r="N80" s="160"/>
      <c r="O80" s="23"/>
      <c r="P80" s="54">
        <v>75</v>
      </c>
      <c r="Q80" s="84"/>
      <c r="R80" s="57" t="str">
        <f t="shared" si="5"/>
        <v/>
      </c>
      <c r="S80" s="43"/>
      <c r="T80" s="43"/>
      <c r="U80" s="16"/>
      <c r="Z80" s="16"/>
    </row>
    <row r="81" spans="1:26" s="28" customFormat="1" x14ac:dyDescent="0.25">
      <c r="A81" s="203"/>
      <c r="B81" s="29"/>
      <c r="C81" s="422"/>
      <c r="D81" s="185" t="s">
        <v>695</v>
      </c>
      <c r="E81" s="311"/>
      <c r="F81" s="312"/>
      <c r="G81" s="385" t="s">
        <v>696</v>
      </c>
      <c r="H81" s="313"/>
      <c r="I81" s="314"/>
      <c r="J81" s="312"/>
      <c r="K81" s="312"/>
      <c r="L81" s="312"/>
      <c r="M81" s="315"/>
      <c r="N81" s="29"/>
      <c r="O81" s="23"/>
      <c r="P81" s="54">
        <v>76</v>
      </c>
      <c r="Q81" s="84"/>
      <c r="R81" s="57" t="str">
        <f t="shared" si="5"/>
        <v/>
      </c>
      <c r="S81" s="43"/>
      <c r="T81" s="43"/>
      <c r="U81" s="16"/>
      <c r="Z81" s="16"/>
    </row>
    <row r="82" spans="1:26" s="29" customFormat="1" ht="14" thickBot="1" x14ac:dyDescent="0.3">
      <c r="A82" s="202"/>
      <c r="C82" s="423"/>
      <c r="D82" s="186" t="s">
        <v>649</v>
      </c>
      <c r="E82" s="390"/>
      <c r="F82" s="391"/>
      <c r="G82" s="372" t="s">
        <v>7</v>
      </c>
      <c r="H82" s="373"/>
      <c r="I82" s="374"/>
      <c r="J82" s="184"/>
      <c r="K82" s="181" t="s">
        <v>9</v>
      </c>
      <c r="L82" s="184"/>
      <c r="M82" s="182" t="s">
        <v>643</v>
      </c>
      <c r="N82" s="160"/>
      <c r="O82" s="23"/>
      <c r="P82" s="54">
        <v>77</v>
      </c>
      <c r="Q82" s="84"/>
      <c r="R82" s="57" t="str">
        <f t="shared" si="5"/>
        <v/>
      </c>
      <c r="S82" s="43"/>
      <c r="T82" s="43"/>
      <c r="U82" s="16"/>
      <c r="Z82" s="16"/>
    </row>
    <row r="83" spans="1:26" s="29" customFormat="1" x14ac:dyDescent="0.25">
      <c r="A83" s="202"/>
      <c r="C83" s="36"/>
      <c r="D83" s="167"/>
      <c r="E83" s="168"/>
      <c r="F83" s="168"/>
      <c r="G83" s="168"/>
      <c r="H83" s="167"/>
      <c r="I83" s="167"/>
      <c r="J83" s="167"/>
      <c r="K83" s="160"/>
      <c r="L83" s="160"/>
      <c r="M83" s="160"/>
      <c r="N83" s="160"/>
      <c r="O83" s="23"/>
      <c r="P83" s="54">
        <v>78</v>
      </c>
      <c r="Q83" s="84"/>
      <c r="R83" s="57" t="str">
        <f t="shared" si="5"/>
        <v/>
      </c>
      <c r="S83" s="43"/>
      <c r="T83" s="43"/>
      <c r="U83" s="16"/>
      <c r="Z83" s="16"/>
    </row>
    <row r="84" spans="1:26" s="29" customFormat="1" ht="14.25" customHeight="1" x14ac:dyDescent="0.25">
      <c r="A84" s="202"/>
      <c r="C84" s="70"/>
      <c r="D84" s="70"/>
      <c r="E84" s="70"/>
      <c r="F84" s="70"/>
      <c r="G84" s="70"/>
      <c r="H84" s="70"/>
      <c r="I84" s="70"/>
      <c r="J84" s="70"/>
      <c r="K84" s="293" t="s">
        <v>698</v>
      </c>
      <c r="L84" s="294"/>
      <c r="M84" s="70"/>
      <c r="N84" s="61"/>
      <c r="O84" s="23"/>
      <c r="P84" s="54">
        <v>79</v>
      </c>
      <c r="Q84" s="84"/>
      <c r="R84" s="57" t="str">
        <f t="shared" si="5"/>
        <v/>
      </c>
      <c r="S84" s="43"/>
      <c r="T84" s="43"/>
      <c r="U84" s="16"/>
      <c r="Z84" s="16"/>
    </row>
    <row r="85" spans="1:26" s="29" customFormat="1" ht="14.25" customHeight="1" x14ac:dyDescent="0.25">
      <c r="A85" s="202"/>
      <c r="C85" s="400" t="s">
        <v>788</v>
      </c>
      <c r="D85" s="401"/>
      <c r="E85" s="401"/>
      <c r="F85" s="401"/>
      <c r="G85" s="401"/>
      <c r="H85" s="401"/>
      <c r="I85" s="401"/>
      <c r="J85" s="402"/>
      <c r="K85" s="39"/>
      <c r="L85" s="38"/>
      <c r="M85" s="23"/>
      <c r="N85" s="63" t="str">
        <f>IF(L85="","要記入",IF(AND(L85&gt;=1,L85&lt;=5),"ＯＫ","エラー"))</f>
        <v>要記入</v>
      </c>
      <c r="O85" s="23"/>
      <c r="P85" s="54">
        <v>80</v>
      </c>
      <c r="Q85" s="84"/>
      <c r="R85" s="57" t="str">
        <f t="shared" si="5"/>
        <v/>
      </c>
      <c r="S85" s="43"/>
      <c r="T85" s="43"/>
      <c r="U85" s="16"/>
    </row>
    <row r="86" spans="1:26" x14ac:dyDescent="0.25">
      <c r="A86" s="202"/>
      <c r="B86" s="29"/>
      <c r="C86" s="316" t="s">
        <v>112</v>
      </c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67"/>
      <c r="O86" s="23"/>
      <c r="P86" s="54">
        <v>81</v>
      </c>
      <c r="Q86" s="84"/>
      <c r="R86" s="57" t="str">
        <f t="shared" si="5"/>
        <v/>
      </c>
      <c r="U86" s="16"/>
      <c r="V86" s="16"/>
      <c r="Z86" s="29"/>
    </row>
    <row r="87" spans="1:26" x14ac:dyDescent="0.25">
      <c r="A87" s="202" t="s">
        <v>636</v>
      </c>
      <c r="B87" s="29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67"/>
      <c r="O87" s="23"/>
      <c r="P87" s="54">
        <v>82</v>
      </c>
      <c r="Q87" s="84"/>
      <c r="R87" s="57" t="str">
        <f t="shared" si="5"/>
        <v/>
      </c>
      <c r="U87" s="16"/>
      <c r="V87" s="16"/>
      <c r="Z87" s="28"/>
    </row>
    <row r="88" spans="1:26" x14ac:dyDescent="0.25">
      <c r="A88" s="203"/>
      <c r="B88" s="29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67"/>
      <c r="O88" s="23"/>
      <c r="P88" s="54">
        <v>83</v>
      </c>
      <c r="Q88" s="84"/>
      <c r="R88" s="57" t="str">
        <f t="shared" si="5"/>
        <v/>
      </c>
      <c r="U88" s="16"/>
      <c r="V88" s="16"/>
      <c r="W88" s="16"/>
      <c r="X88" s="16"/>
      <c r="Y88" s="16"/>
      <c r="Z88" s="28"/>
    </row>
    <row r="89" spans="1:26" ht="14.25" customHeight="1" x14ac:dyDescent="0.25">
      <c r="A89" s="202"/>
      <c r="B89" s="29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67"/>
      <c r="O89" s="23"/>
      <c r="P89" s="54">
        <v>84</v>
      </c>
      <c r="Q89" s="84"/>
      <c r="R89" s="57" t="str">
        <f t="shared" si="5"/>
        <v/>
      </c>
      <c r="U89" s="16"/>
      <c r="V89" s="16"/>
      <c r="W89" s="16"/>
      <c r="X89" s="16"/>
      <c r="Y89" s="16"/>
      <c r="Z89" s="28"/>
    </row>
    <row r="90" spans="1:26" x14ac:dyDescent="0.25">
      <c r="A90" s="202"/>
      <c r="B90" s="29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67"/>
      <c r="O90" s="23"/>
      <c r="P90" s="54">
        <v>85</v>
      </c>
      <c r="Q90" s="84"/>
      <c r="R90" s="57" t="str">
        <f t="shared" si="5"/>
        <v/>
      </c>
      <c r="U90" s="16"/>
      <c r="V90" s="16"/>
      <c r="W90" s="16"/>
      <c r="X90" s="16"/>
      <c r="Y90" s="16"/>
      <c r="Z90" s="28"/>
    </row>
    <row r="91" spans="1:26" x14ac:dyDescent="0.25">
      <c r="A91" s="202"/>
      <c r="B91" s="29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67"/>
      <c r="O91" s="23"/>
      <c r="P91" s="54">
        <v>86</v>
      </c>
      <c r="Q91" s="84"/>
      <c r="R91" s="57" t="str">
        <f t="shared" si="5"/>
        <v/>
      </c>
      <c r="U91" s="16"/>
      <c r="V91" s="16"/>
      <c r="W91" s="16"/>
      <c r="X91" s="16"/>
      <c r="Y91" s="16"/>
      <c r="Z91" s="29"/>
    </row>
    <row r="92" spans="1:26" ht="13.5" customHeight="1" x14ac:dyDescent="0.25">
      <c r="A92" s="202"/>
      <c r="B92" s="29"/>
      <c r="C92" s="52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67"/>
      <c r="O92" s="23"/>
      <c r="P92" s="54">
        <v>87</v>
      </c>
      <c r="Q92" s="84"/>
      <c r="R92" s="57" t="str">
        <f t="shared" si="5"/>
        <v/>
      </c>
      <c r="U92" s="16"/>
      <c r="V92" s="16"/>
      <c r="W92" s="16"/>
      <c r="X92" s="16"/>
      <c r="Y92" s="16"/>
      <c r="Z92" s="29"/>
    </row>
    <row r="93" spans="1:26" x14ac:dyDescent="0.25">
      <c r="A93" s="202"/>
      <c r="B93" s="29"/>
      <c r="C93" s="40" t="s">
        <v>789</v>
      </c>
      <c r="D93" s="3"/>
      <c r="E93" s="3"/>
      <c r="F93" s="3"/>
      <c r="G93" s="3"/>
      <c r="H93" s="3"/>
      <c r="I93" s="3"/>
      <c r="J93" s="3"/>
      <c r="K93" s="4"/>
      <c r="L93" s="38"/>
      <c r="M93" s="23"/>
      <c r="N93" s="63" t="str">
        <f>IF(L93="","要記入",IF(AND(L93&gt;=1,L93&lt;=2),"ＯＫ","エラー"))</f>
        <v>要記入</v>
      </c>
      <c r="O93" s="23"/>
      <c r="P93" s="54">
        <v>88</v>
      </c>
      <c r="Q93" s="84"/>
      <c r="R93" s="57" t="str">
        <f t="shared" si="5"/>
        <v/>
      </c>
      <c r="U93" s="16"/>
      <c r="V93" s="16"/>
      <c r="W93" s="16"/>
      <c r="X93" s="16"/>
      <c r="Y93" s="16"/>
      <c r="Z93" s="29"/>
    </row>
    <row r="94" spans="1:26" x14ac:dyDescent="0.25">
      <c r="A94" s="202" t="s">
        <v>636</v>
      </c>
      <c r="B94" s="29"/>
      <c r="C94" s="316" t="s">
        <v>111</v>
      </c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67"/>
      <c r="O94" s="23"/>
      <c r="P94" s="54">
        <v>89</v>
      </c>
      <c r="Q94" s="84"/>
      <c r="R94" s="57" t="str">
        <f t="shared" si="5"/>
        <v/>
      </c>
      <c r="U94" s="16"/>
      <c r="V94" s="16"/>
      <c r="W94" s="16"/>
      <c r="X94" s="16"/>
      <c r="Y94" s="16"/>
      <c r="Z94" s="29"/>
    </row>
    <row r="95" spans="1:26" x14ac:dyDescent="0.25">
      <c r="A95" s="202"/>
      <c r="B95" s="29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67"/>
      <c r="O95" s="23"/>
      <c r="P95" s="54">
        <v>90</v>
      </c>
      <c r="Q95" s="84"/>
      <c r="R95" s="57" t="str">
        <f t="shared" si="5"/>
        <v/>
      </c>
      <c r="U95" s="16"/>
      <c r="V95" s="16"/>
      <c r="W95" s="16"/>
      <c r="X95" s="16"/>
      <c r="Y95" s="16"/>
    </row>
    <row r="96" spans="1:26" x14ac:dyDescent="0.25">
      <c r="A96" s="202"/>
      <c r="B96" s="29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67"/>
      <c r="O96" s="23"/>
      <c r="P96" s="54">
        <v>91</v>
      </c>
      <c r="Q96" s="84"/>
      <c r="R96" s="57" t="str">
        <f t="shared" si="5"/>
        <v/>
      </c>
      <c r="U96" s="16"/>
      <c r="V96" s="16"/>
      <c r="W96" s="16"/>
      <c r="X96" s="16"/>
      <c r="Y96" s="16"/>
    </row>
    <row r="97" spans="1:26" x14ac:dyDescent="0.25">
      <c r="A97" s="202"/>
      <c r="B97" s="29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67"/>
      <c r="O97" s="23"/>
      <c r="P97" s="54">
        <v>92</v>
      </c>
      <c r="Q97" s="84"/>
      <c r="R97" s="57" t="str">
        <f t="shared" si="5"/>
        <v/>
      </c>
      <c r="U97" s="16"/>
      <c r="V97" s="16"/>
      <c r="W97" s="16"/>
      <c r="X97" s="16"/>
      <c r="Y97" s="16"/>
      <c r="Z97" s="16"/>
    </row>
    <row r="98" spans="1:26" x14ac:dyDescent="0.25">
      <c r="A98" s="204"/>
      <c r="B98" s="29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67"/>
      <c r="O98" s="23"/>
      <c r="P98" s="54">
        <v>93</v>
      </c>
      <c r="Q98" s="84"/>
      <c r="R98" s="57" t="str">
        <f t="shared" si="5"/>
        <v/>
      </c>
      <c r="S98" s="166"/>
      <c r="T98" s="166"/>
      <c r="U98" s="166"/>
      <c r="V98" s="16"/>
      <c r="W98" s="16"/>
      <c r="X98" s="16"/>
      <c r="Y98" s="16"/>
      <c r="Z98" s="16"/>
    </row>
    <row r="99" spans="1:26" x14ac:dyDescent="0.25">
      <c r="A99" s="204"/>
      <c r="B99" s="29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67"/>
      <c r="O99" s="23"/>
      <c r="P99" s="54">
        <v>94</v>
      </c>
      <c r="Q99" s="84"/>
      <c r="R99" s="57" t="str">
        <f t="shared" si="5"/>
        <v/>
      </c>
      <c r="S99" s="166"/>
      <c r="T99" s="166"/>
      <c r="U99" s="166"/>
      <c r="V99" s="16"/>
      <c r="W99" s="16"/>
      <c r="X99" s="16"/>
      <c r="Y99" s="16"/>
      <c r="Z99" s="16"/>
    </row>
    <row r="100" spans="1:26" x14ac:dyDescent="0.25">
      <c r="A100" s="204"/>
      <c r="B100" s="29"/>
      <c r="C100" s="40" t="s">
        <v>790</v>
      </c>
      <c r="D100" s="3"/>
      <c r="E100" s="3"/>
      <c r="F100" s="3"/>
      <c r="G100" s="3"/>
      <c r="H100" s="4"/>
      <c r="I100" s="4"/>
      <c r="J100" s="4"/>
      <c r="K100" s="4"/>
      <c r="L100" s="38"/>
      <c r="M100" s="23"/>
      <c r="N100" s="63" t="str">
        <f>IF(L100="","要記入",IF(AND(L100&gt;=1,L100&lt;=2),"ＯＫ","エラー"))</f>
        <v>要記入</v>
      </c>
      <c r="O100" s="23"/>
      <c r="P100" s="54">
        <v>95</v>
      </c>
      <c r="Q100" s="84"/>
      <c r="R100" s="57" t="str">
        <f t="shared" si="5"/>
        <v/>
      </c>
      <c r="S100" s="166"/>
      <c r="T100" s="166"/>
      <c r="U100" s="166"/>
      <c r="V100" s="16"/>
      <c r="W100" s="16"/>
      <c r="X100" s="16"/>
      <c r="Y100" s="16"/>
      <c r="Z100" s="16"/>
    </row>
    <row r="101" spans="1:26" x14ac:dyDescent="0.25">
      <c r="A101" s="204"/>
      <c r="B101" s="29"/>
      <c r="C101" s="316" t="s">
        <v>110</v>
      </c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67"/>
      <c r="O101" s="23"/>
      <c r="P101" s="166"/>
      <c r="Q101" s="166"/>
      <c r="R101" s="166"/>
      <c r="S101" s="166"/>
      <c r="T101" s="166"/>
      <c r="U101" s="166"/>
      <c r="V101" s="16"/>
      <c r="W101" s="16"/>
      <c r="X101" s="16"/>
      <c r="Y101" s="16"/>
      <c r="Z101" s="16"/>
    </row>
    <row r="102" spans="1:26" ht="14.25" customHeight="1" x14ac:dyDescent="0.25">
      <c r="A102" s="204"/>
      <c r="B102" s="29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67"/>
      <c r="O102" s="23"/>
      <c r="P102" s="290" t="s">
        <v>632</v>
      </c>
      <c r="Q102" s="291"/>
      <c r="R102" s="291"/>
      <c r="S102" s="291"/>
      <c r="T102" s="291"/>
      <c r="U102" s="292"/>
      <c r="V102" s="16"/>
      <c r="W102" s="16"/>
      <c r="X102" s="16"/>
      <c r="Y102" s="16"/>
      <c r="Z102" s="16"/>
    </row>
    <row r="103" spans="1:26" x14ac:dyDescent="0.25">
      <c r="A103" s="204"/>
      <c r="B103" s="29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67"/>
      <c r="O103" s="23"/>
      <c r="P103" s="295" t="s">
        <v>626</v>
      </c>
      <c r="Q103" s="296"/>
      <c r="R103" s="296"/>
      <c r="S103" s="296"/>
      <c r="T103" s="296"/>
      <c r="U103" s="297"/>
      <c r="V103" s="16"/>
      <c r="W103" s="16"/>
      <c r="X103" s="16"/>
      <c r="Y103" s="16"/>
      <c r="Z103" s="16"/>
    </row>
    <row r="104" spans="1:26" x14ac:dyDescent="0.25">
      <c r="A104" s="204"/>
      <c r="B104" s="29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67"/>
      <c r="O104" s="23"/>
      <c r="P104" s="295"/>
      <c r="Q104" s="296"/>
      <c r="R104" s="296"/>
      <c r="S104" s="296"/>
      <c r="T104" s="296"/>
      <c r="U104" s="297"/>
      <c r="V104" s="16"/>
      <c r="W104" s="16"/>
      <c r="X104" s="16"/>
      <c r="Y104" s="16"/>
      <c r="Z104" s="16"/>
    </row>
    <row r="105" spans="1:26" ht="14.25" customHeight="1" x14ac:dyDescent="0.25">
      <c r="A105" s="204"/>
      <c r="B105" s="29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67"/>
      <c r="O105" s="23"/>
      <c r="P105" s="295"/>
      <c r="Q105" s="296"/>
      <c r="R105" s="296"/>
      <c r="S105" s="296"/>
      <c r="T105" s="296"/>
      <c r="U105" s="297"/>
      <c r="Z105" s="16"/>
    </row>
    <row r="106" spans="1:26" x14ac:dyDescent="0.25">
      <c r="A106" s="204"/>
      <c r="B106" s="29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O106" s="23"/>
      <c r="P106" s="295"/>
      <c r="Q106" s="296"/>
      <c r="R106" s="296"/>
      <c r="S106" s="296"/>
      <c r="T106" s="296"/>
      <c r="U106" s="297"/>
      <c r="Z106" s="16"/>
    </row>
    <row r="107" spans="1:26" x14ac:dyDescent="0.25">
      <c r="A107" s="205"/>
      <c r="B107" s="29"/>
      <c r="C107" s="403" t="s">
        <v>657</v>
      </c>
      <c r="D107" s="403"/>
      <c r="E107" s="403"/>
      <c r="F107" s="403"/>
      <c r="G107" s="403"/>
      <c r="H107" s="403"/>
      <c r="I107" s="403"/>
      <c r="J107" s="403"/>
      <c r="K107" s="403"/>
      <c r="L107" s="403"/>
      <c r="M107" s="403"/>
      <c r="N107" s="403"/>
      <c r="O107" s="23"/>
      <c r="P107" s="295"/>
      <c r="Q107" s="296"/>
      <c r="R107" s="296"/>
      <c r="S107" s="296"/>
      <c r="T107" s="296"/>
      <c r="U107" s="297"/>
      <c r="Z107" s="16"/>
    </row>
    <row r="108" spans="1:26" ht="14.25" customHeight="1" x14ac:dyDescent="0.25">
      <c r="A108" s="196"/>
      <c r="B108" s="29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23"/>
      <c r="P108" s="295"/>
      <c r="Q108" s="296"/>
      <c r="R108" s="296"/>
      <c r="S108" s="296"/>
      <c r="T108" s="296"/>
      <c r="U108" s="297"/>
      <c r="Z108" s="16"/>
    </row>
    <row r="109" spans="1:26" x14ac:dyDescent="0.25">
      <c r="A109" s="196"/>
      <c r="B109" s="29"/>
      <c r="C109" s="412" t="s">
        <v>683</v>
      </c>
      <c r="D109" s="412"/>
      <c r="E109" s="412"/>
      <c r="F109" s="412"/>
      <c r="G109" s="412"/>
      <c r="H109" s="412"/>
      <c r="I109" s="412"/>
      <c r="J109" s="412"/>
      <c r="K109" s="412"/>
      <c r="L109" s="412"/>
      <c r="M109" s="412"/>
      <c r="N109" s="412"/>
      <c r="O109" s="23"/>
      <c r="P109" s="295"/>
      <c r="Q109" s="296"/>
      <c r="R109" s="296"/>
      <c r="S109" s="296"/>
      <c r="T109" s="296"/>
      <c r="U109" s="297"/>
      <c r="Z109" s="16"/>
    </row>
    <row r="110" spans="1:26" x14ac:dyDescent="0.25">
      <c r="A110" s="188" t="s">
        <v>645</v>
      </c>
      <c r="B110" s="29"/>
      <c r="C110" s="35" t="s">
        <v>682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23"/>
      <c r="P110" s="295"/>
      <c r="Q110" s="296"/>
      <c r="R110" s="296"/>
      <c r="S110" s="296"/>
      <c r="T110" s="296"/>
      <c r="U110" s="297"/>
      <c r="Z110" s="16"/>
    </row>
    <row r="111" spans="1:26" x14ac:dyDescent="0.25">
      <c r="A111" s="189"/>
      <c r="B111" s="29"/>
      <c r="C111" s="413"/>
      <c r="D111" s="414"/>
      <c r="E111" s="414"/>
      <c r="F111" s="415"/>
      <c r="G111" s="416"/>
      <c r="H111" s="417"/>
      <c r="I111" s="417"/>
      <c r="J111" s="417"/>
      <c r="K111" s="417"/>
      <c r="L111" s="417"/>
      <c r="M111" s="417"/>
      <c r="N111" s="70"/>
      <c r="O111" s="23"/>
      <c r="P111" s="298"/>
      <c r="Q111" s="299"/>
      <c r="R111" s="299"/>
      <c r="S111" s="299"/>
      <c r="T111" s="299"/>
      <c r="U111" s="300"/>
      <c r="Z111" s="16"/>
    </row>
    <row r="112" spans="1:26" x14ac:dyDescent="0.25">
      <c r="A112" s="189"/>
      <c r="B112" s="29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23"/>
      <c r="S112" s="59"/>
      <c r="Z112" s="16"/>
    </row>
    <row r="113" spans="1:26" x14ac:dyDescent="0.25">
      <c r="A113" s="191" t="s">
        <v>645</v>
      </c>
      <c r="B113" s="29"/>
      <c r="C113" s="35" t="s">
        <v>669</v>
      </c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23"/>
      <c r="Q113" s="197"/>
      <c r="S113" s="59"/>
      <c r="Z113" s="16"/>
    </row>
    <row r="114" spans="1:26" ht="14.25" customHeight="1" x14ac:dyDescent="0.25">
      <c r="A114" s="189"/>
      <c r="B114" s="29"/>
      <c r="C114" s="410"/>
      <c r="D114" s="411"/>
      <c r="E114" s="172" t="s">
        <v>665</v>
      </c>
      <c r="F114" s="171"/>
      <c r="G114" s="171"/>
      <c r="H114" s="171"/>
      <c r="I114" s="171"/>
      <c r="J114" s="171"/>
      <c r="K114" s="171"/>
      <c r="L114" s="171"/>
      <c r="M114" s="171"/>
      <c r="N114" s="171"/>
      <c r="O114" s="23"/>
      <c r="Q114" s="197"/>
      <c r="S114" s="59"/>
    </row>
    <row r="115" spans="1:26" x14ac:dyDescent="0.25">
      <c r="A115" s="189"/>
      <c r="B115" s="2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3"/>
      <c r="S115" s="59"/>
    </row>
    <row r="116" spans="1:26" ht="14.25" customHeight="1" x14ac:dyDescent="0.25">
      <c r="A116" s="191" t="s">
        <v>645</v>
      </c>
      <c r="B116" s="29"/>
      <c r="C116" s="301" t="s">
        <v>675</v>
      </c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65"/>
      <c r="O116" s="23"/>
      <c r="S116" s="59"/>
    </row>
    <row r="117" spans="1:26" ht="14.25" customHeight="1" x14ac:dyDescent="0.25">
      <c r="A117" s="189"/>
      <c r="B117" s="29"/>
      <c r="C117" s="159" t="s">
        <v>3</v>
      </c>
      <c r="D117" s="398"/>
      <c r="E117" s="399"/>
      <c r="F117" s="320"/>
      <c r="G117" s="321"/>
      <c r="H117" s="320"/>
      <c r="I117" s="321"/>
      <c r="J117" s="318"/>
      <c r="K117" s="319"/>
      <c r="L117" s="319"/>
      <c r="M117" s="319"/>
      <c r="N117" s="61" t="str">
        <f>IF(D117="","要入力","ＯＫ")</f>
        <v>要入力</v>
      </c>
      <c r="O117" s="23"/>
      <c r="S117" s="59"/>
    </row>
    <row r="118" spans="1:26" ht="14.25" customHeight="1" x14ac:dyDescent="0.25">
      <c r="A118" s="189"/>
      <c r="B118" s="29"/>
      <c r="C118" s="98" t="s">
        <v>514</v>
      </c>
      <c r="D118" s="398" t="str">
        <f>PHONETIC(D117)</f>
        <v/>
      </c>
      <c r="E118" s="399"/>
      <c r="F118" s="320" t="str">
        <f>PHONETIC(F117)</f>
        <v/>
      </c>
      <c r="G118" s="321"/>
      <c r="H118" s="320" t="str">
        <f>PHONETIC(H117)</f>
        <v/>
      </c>
      <c r="I118" s="321"/>
      <c r="J118" s="318"/>
      <c r="K118" s="319"/>
      <c r="L118" s="319"/>
      <c r="M118" s="319"/>
      <c r="N118" s="61" t="str">
        <f>IF(D118="","要入力","ＯＫ")</f>
        <v>要入力</v>
      </c>
      <c r="O118" s="23"/>
      <c r="S118" s="59"/>
    </row>
    <row r="119" spans="1:26" x14ac:dyDescent="0.25">
      <c r="A119" s="189"/>
      <c r="B119" s="29"/>
      <c r="C119" s="287" t="s">
        <v>633</v>
      </c>
      <c r="D119" s="288"/>
      <c r="E119" s="288"/>
      <c r="F119" s="288"/>
      <c r="G119" s="288"/>
      <c r="H119" s="288"/>
      <c r="I119" s="288"/>
      <c r="J119" s="289"/>
      <c r="K119" s="289"/>
      <c r="L119" s="289"/>
      <c r="M119" s="289"/>
      <c r="N119" s="64"/>
      <c r="O119" s="23"/>
      <c r="S119" s="59"/>
    </row>
    <row r="120" spans="1:26" x14ac:dyDescent="0.25">
      <c r="A120" s="189"/>
      <c r="B120" s="2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64"/>
      <c r="O120" s="23"/>
      <c r="S120" s="59"/>
    </row>
    <row r="121" spans="1:26" ht="14.25" customHeight="1" x14ac:dyDescent="0.25">
      <c r="A121" s="190"/>
      <c r="B121" s="28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64"/>
      <c r="O121" s="23"/>
      <c r="S121" s="59"/>
    </row>
    <row r="122" spans="1:26" x14ac:dyDescent="0.25">
      <c r="A122" s="190"/>
      <c r="B122" s="28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64"/>
      <c r="O122" s="23"/>
      <c r="S122" s="59"/>
    </row>
    <row r="123" spans="1:26" x14ac:dyDescent="0.25">
      <c r="A123" s="191" t="s">
        <v>645</v>
      </c>
      <c r="B123" s="28"/>
      <c r="C123" s="301" t="s">
        <v>676</v>
      </c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64"/>
      <c r="O123" s="23"/>
      <c r="P123" s="23"/>
      <c r="S123" s="59"/>
    </row>
    <row r="124" spans="1:26" x14ac:dyDescent="0.25">
      <c r="A124" s="190"/>
      <c r="B124" s="28"/>
      <c r="C124" s="98" t="s">
        <v>642</v>
      </c>
      <c r="D124" s="320"/>
      <c r="E124" s="321"/>
      <c r="F124" s="320"/>
      <c r="G124" s="321"/>
      <c r="H124" s="320"/>
      <c r="I124" s="321"/>
      <c r="J124" s="318"/>
      <c r="K124" s="319"/>
      <c r="L124" s="319"/>
      <c r="M124" s="319"/>
      <c r="N124" s="61" t="str">
        <f>IF(D124="","要入力","ＯＫ")</f>
        <v>要入力</v>
      </c>
      <c r="O124" s="23"/>
      <c r="S124" s="59"/>
      <c r="Z124" s="80" t="s">
        <v>50</v>
      </c>
    </row>
    <row r="125" spans="1:26" x14ac:dyDescent="0.25">
      <c r="A125" s="189"/>
      <c r="B125" s="29"/>
      <c r="C125" s="98" t="s">
        <v>514</v>
      </c>
      <c r="D125" s="320" t="str">
        <f>PHONETIC(D124)</f>
        <v/>
      </c>
      <c r="E125" s="321"/>
      <c r="F125" s="320" t="str">
        <f>PHONETIC(F124)</f>
        <v/>
      </c>
      <c r="G125" s="321"/>
      <c r="H125" s="320" t="str">
        <f>PHONETIC(H124)</f>
        <v/>
      </c>
      <c r="I125" s="321"/>
      <c r="J125" s="318"/>
      <c r="K125" s="319"/>
      <c r="L125" s="319"/>
      <c r="M125" s="319"/>
      <c r="N125" s="61" t="str">
        <f>IF(D125="","要入力","ＯＫ")</f>
        <v>要入力</v>
      </c>
      <c r="O125" s="23"/>
      <c r="S125" s="59"/>
      <c r="Z125" s="80" t="s">
        <v>51</v>
      </c>
    </row>
    <row r="126" spans="1:26" x14ac:dyDescent="0.25">
      <c r="A126" s="189"/>
      <c r="B126" s="29"/>
      <c r="C126" s="287" t="s">
        <v>633</v>
      </c>
      <c r="D126" s="288"/>
      <c r="E126" s="288"/>
      <c r="F126" s="288"/>
      <c r="G126" s="288"/>
      <c r="H126" s="288"/>
      <c r="I126" s="288"/>
      <c r="J126" s="289"/>
      <c r="K126" s="289"/>
      <c r="L126" s="289"/>
      <c r="M126" s="289"/>
      <c r="N126" s="64"/>
      <c r="O126" s="23"/>
      <c r="S126" s="59"/>
      <c r="Z126" s="80" t="s">
        <v>58</v>
      </c>
    </row>
    <row r="127" spans="1:26" x14ac:dyDescent="0.25">
      <c r="A127" s="189"/>
      <c r="B127" s="2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64"/>
      <c r="O127" s="23"/>
      <c r="S127" s="59"/>
      <c r="Z127" s="80" t="s">
        <v>59</v>
      </c>
    </row>
    <row r="128" spans="1:26" x14ac:dyDescent="0.25">
      <c r="A128" s="189"/>
      <c r="B128" s="29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64"/>
      <c r="O128" s="23"/>
      <c r="S128" s="59"/>
      <c r="Z128" s="80" t="s">
        <v>60</v>
      </c>
    </row>
    <row r="129" spans="1:26" x14ac:dyDescent="0.25">
      <c r="A129" s="192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23"/>
      <c r="S129" s="59"/>
    </row>
    <row r="130" spans="1:26" x14ac:dyDescent="0.25">
      <c r="A130" s="191" t="s">
        <v>677</v>
      </c>
      <c r="C130" s="35" t="s">
        <v>678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23"/>
      <c r="S130" s="59"/>
    </row>
    <row r="131" spans="1:26" x14ac:dyDescent="0.25">
      <c r="A131" s="191"/>
      <c r="C131" s="178" t="s">
        <v>646</v>
      </c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61" t="str">
        <f>IF(D131="","要入力","ＯＫ")</f>
        <v>要入力</v>
      </c>
      <c r="O131" s="23"/>
      <c r="S131" s="59"/>
    </row>
    <row r="132" spans="1:26" x14ac:dyDescent="0.25">
      <c r="A132" s="192"/>
      <c r="C132" s="178" t="s">
        <v>514</v>
      </c>
      <c r="D132" s="322" t="str">
        <f>PHONETIC(D131)</f>
        <v/>
      </c>
      <c r="E132" s="322"/>
      <c r="F132" s="322"/>
      <c r="G132" s="322"/>
      <c r="H132" s="322"/>
      <c r="I132" s="322"/>
      <c r="J132" s="322"/>
      <c r="K132" s="322"/>
      <c r="L132" s="322"/>
      <c r="M132" s="322"/>
      <c r="N132" s="61" t="str">
        <f>IF(D132="","要入力","ＯＫ")</f>
        <v>要入力</v>
      </c>
      <c r="O132" s="23"/>
      <c r="S132" s="59"/>
    </row>
    <row r="133" spans="1:26" x14ac:dyDescent="0.25">
      <c r="A133" s="192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23"/>
      <c r="S133" s="59"/>
      <c r="Z133" s="18"/>
    </row>
    <row r="134" spans="1:26" x14ac:dyDescent="0.25">
      <c r="A134" s="191" t="s">
        <v>645</v>
      </c>
      <c r="C134" s="35" t="s">
        <v>679</v>
      </c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23"/>
      <c r="S134" s="59"/>
      <c r="Z134" s="18"/>
    </row>
    <row r="135" spans="1:26" ht="14.25" customHeight="1" x14ac:dyDescent="0.25">
      <c r="A135" s="192"/>
      <c r="C135" s="98" t="s">
        <v>647</v>
      </c>
      <c r="D135" s="418"/>
      <c r="E135" s="419"/>
      <c r="F135" s="419"/>
      <c r="G135" s="419"/>
      <c r="H135" s="419"/>
      <c r="I135" s="419"/>
      <c r="J135" s="419"/>
      <c r="K135" s="419"/>
      <c r="L135" s="419"/>
      <c r="M135" s="420"/>
      <c r="N135" s="22"/>
      <c r="O135" s="23"/>
      <c r="S135" s="59"/>
      <c r="Z135" s="18"/>
    </row>
    <row r="136" spans="1:26" x14ac:dyDescent="0.25">
      <c r="A136" s="19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3"/>
      <c r="S136" s="59"/>
      <c r="Z136" s="18"/>
    </row>
    <row r="137" spans="1:26" ht="15" x14ac:dyDescent="0.25">
      <c r="A137" s="192" t="s">
        <v>644</v>
      </c>
      <c r="C137" s="319" t="s">
        <v>680</v>
      </c>
      <c r="D137" s="319"/>
      <c r="E137" s="319"/>
      <c r="F137" s="319"/>
      <c r="G137" s="319"/>
      <c r="H137" s="319"/>
      <c r="I137" s="35"/>
      <c r="J137" s="35"/>
      <c r="K137" s="169"/>
      <c r="L137" s="35"/>
      <c r="M137" s="35"/>
      <c r="N137" s="65"/>
      <c r="O137" s="23"/>
      <c r="S137" s="59"/>
      <c r="Z137" s="18"/>
    </row>
    <row r="138" spans="1:26" x14ac:dyDescent="0.25">
      <c r="A138" s="191"/>
      <c r="C138" s="159" t="s">
        <v>4</v>
      </c>
      <c r="D138" s="232">
        <f>T21</f>
        <v>0</v>
      </c>
      <c r="E138" s="187" t="s">
        <v>656</v>
      </c>
      <c r="F138" s="173" t="s">
        <v>638</v>
      </c>
      <c r="G138" s="34"/>
      <c r="H138" s="34"/>
      <c r="I138" s="34"/>
      <c r="J138" s="34"/>
      <c r="K138" s="34"/>
      <c r="L138" s="34"/>
      <c r="M138" s="34"/>
      <c r="N138" s="61" t="str">
        <f>IF(D138=0,"要名簿","ＯＫ")</f>
        <v>要名簿</v>
      </c>
      <c r="O138" s="23"/>
      <c r="S138" s="59"/>
    </row>
    <row r="139" spans="1:26" ht="14" thickBot="1" x14ac:dyDescent="0.3">
      <c r="A139" s="192"/>
      <c r="C139" s="29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23"/>
    </row>
    <row r="140" spans="1:26" x14ac:dyDescent="0.25">
      <c r="A140" s="191"/>
      <c r="B140" s="29"/>
      <c r="C140" s="29"/>
      <c r="D140" s="86" t="s">
        <v>639</v>
      </c>
      <c r="E140" s="161" t="s">
        <v>640</v>
      </c>
      <c r="F140" s="392" t="s">
        <v>641</v>
      </c>
      <c r="G140" s="393"/>
      <c r="H140" s="29"/>
      <c r="I140" s="35"/>
      <c r="J140" s="35"/>
      <c r="K140" s="29"/>
      <c r="L140" s="35"/>
      <c r="M140" s="35"/>
      <c r="N140" s="61"/>
      <c r="O140" s="23"/>
    </row>
    <row r="141" spans="1:26" ht="14" thickBot="1" x14ac:dyDescent="0.3">
      <c r="A141" s="192"/>
      <c r="B141" s="29"/>
      <c r="C141" s="29"/>
      <c r="D141" s="174">
        <v>10000</v>
      </c>
      <c r="E141" s="175">
        <f>D138*1000</f>
        <v>0</v>
      </c>
      <c r="F141" s="394">
        <f>SUM(D141,E141)</f>
        <v>10000</v>
      </c>
      <c r="G141" s="395"/>
      <c r="H141" s="170"/>
      <c r="I141" s="29"/>
      <c r="J141" s="29"/>
      <c r="K141" s="29"/>
      <c r="L141" s="160"/>
      <c r="M141" s="160"/>
      <c r="N141" s="160"/>
      <c r="O141" s="23"/>
    </row>
    <row r="142" spans="1:26" x14ac:dyDescent="0.25">
      <c r="A142" s="192"/>
      <c r="B142" s="2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64"/>
      <c r="Z142" s="18"/>
    </row>
    <row r="143" spans="1:26" ht="14" thickBot="1" x14ac:dyDescent="0.3">
      <c r="A143" s="191" t="s">
        <v>677</v>
      </c>
      <c r="B143" s="29"/>
      <c r="C143" s="199" t="s">
        <v>681</v>
      </c>
      <c r="D143" s="4"/>
      <c r="E143" s="4"/>
      <c r="F143" s="4"/>
      <c r="G143" s="4"/>
      <c r="H143" s="4"/>
      <c r="I143" s="4"/>
      <c r="J143" s="4"/>
      <c r="K143" s="4"/>
      <c r="L143" s="160"/>
      <c r="M143" s="160"/>
      <c r="N143" s="160"/>
      <c r="O143" s="23"/>
      <c r="Z143" s="18"/>
    </row>
    <row r="144" spans="1:26" x14ac:dyDescent="0.25">
      <c r="A144" s="192"/>
      <c r="B144" s="29"/>
      <c r="C144" s="421" t="s">
        <v>650</v>
      </c>
      <c r="D144" s="179" t="s">
        <v>6</v>
      </c>
      <c r="E144" s="383"/>
      <c r="F144" s="383"/>
      <c r="G144" s="383"/>
      <c r="H144" s="383"/>
      <c r="I144" s="383"/>
      <c r="J144" s="383"/>
      <c r="K144" s="383"/>
      <c r="L144" s="383"/>
      <c r="M144" s="384"/>
      <c r="N144" s="65"/>
      <c r="O144" s="23"/>
      <c r="Z144" s="18"/>
    </row>
    <row r="145" spans="1:15" x14ac:dyDescent="0.25">
      <c r="A145" s="192"/>
      <c r="B145" s="29"/>
      <c r="C145" s="422"/>
      <c r="D145" s="177" t="s">
        <v>8</v>
      </c>
      <c r="E145" s="309"/>
      <c r="F145" s="309"/>
      <c r="G145" s="309"/>
      <c r="H145" s="309"/>
      <c r="I145" s="309"/>
      <c r="J145" s="309"/>
      <c r="K145" s="309"/>
      <c r="L145" s="309"/>
      <c r="M145" s="310"/>
      <c r="N145" s="29"/>
      <c r="O145" s="23"/>
    </row>
    <row r="146" spans="1:15" x14ac:dyDescent="0.25">
      <c r="A146" s="192"/>
      <c r="B146" s="29"/>
      <c r="C146" s="422"/>
      <c r="D146" s="185" t="s">
        <v>648</v>
      </c>
      <c r="E146" s="352"/>
      <c r="F146" s="353"/>
      <c r="G146" s="313" t="s">
        <v>10</v>
      </c>
      <c r="H146" s="313"/>
      <c r="I146" s="314"/>
      <c r="J146" s="312"/>
      <c r="K146" s="312"/>
      <c r="L146" s="312"/>
      <c r="M146" s="315"/>
      <c r="N146" s="29"/>
      <c r="O146" s="23"/>
    </row>
    <row r="147" spans="1:15" x14ac:dyDescent="0.25">
      <c r="A147" s="192"/>
      <c r="B147" s="29"/>
      <c r="C147" s="422"/>
      <c r="D147" s="185" t="s">
        <v>695</v>
      </c>
      <c r="E147" s="311"/>
      <c r="F147" s="312"/>
      <c r="G147" s="385" t="s">
        <v>696</v>
      </c>
      <c r="H147" s="313"/>
      <c r="I147" s="314"/>
      <c r="J147" s="312"/>
      <c r="K147" s="312"/>
      <c r="L147" s="312"/>
      <c r="M147" s="315"/>
      <c r="N147" s="29"/>
      <c r="O147" s="23"/>
    </row>
    <row r="148" spans="1:15" ht="14" thickBot="1" x14ac:dyDescent="0.3">
      <c r="A148" s="192"/>
      <c r="B148" s="29"/>
      <c r="C148" s="423"/>
      <c r="D148" s="186" t="s">
        <v>649</v>
      </c>
      <c r="E148" s="350"/>
      <c r="F148" s="351"/>
      <c r="G148" s="372" t="s">
        <v>7</v>
      </c>
      <c r="H148" s="373"/>
      <c r="I148" s="374"/>
      <c r="J148" s="180"/>
      <c r="K148" s="181" t="s">
        <v>9</v>
      </c>
      <c r="L148" s="180"/>
      <c r="M148" s="182" t="s">
        <v>643</v>
      </c>
      <c r="N148" s="64"/>
      <c r="O148" s="23"/>
    </row>
    <row r="149" spans="1:15" x14ac:dyDescent="0.25">
      <c r="A149" s="192"/>
      <c r="B149" s="29"/>
      <c r="C149" s="421" t="s">
        <v>651</v>
      </c>
      <c r="D149" s="179" t="s">
        <v>6</v>
      </c>
      <c r="E149" s="386"/>
      <c r="F149" s="386"/>
      <c r="G149" s="386"/>
      <c r="H149" s="386"/>
      <c r="I149" s="386"/>
      <c r="J149" s="386"/>
      <c r="K149" s="386"/>
      <c r="L149" s="386"/>
      <c r="M149" s="387"/>
      <c r="N149" s="64"/>
      <c r="O149" s="23"/>
    </row>
    <row r="150" spans="1:15" x14ac:dyDescent="0.25">
      <c r="A150" s="192"/>
      <c r="B150" s="29"/>
      <c r="C150" s="422"/>
      <c r="D150" s="177" t="s">
        <v>8</v>
      </c>
      <c r="E150" s="388"/>
      <c r="F150" s="388"/>
      <c r="G150" s="388"/>
      <c r="H150" s="388"/>
      <c r="I150" s="388"/>
      <c r="J150" s="388"/>
      <c r="K150" s="388"/>
      <c r="L150" s="388"/>
      <c r="M150" s="389"/>
      <c r="N150" s="64"/>
      <c r="O150" s="23"/>
    </row>
    <row r="151" spans="1:15" x14ac:dyDescent="0.25">
      <c r="A151" s="192"/>
      <c r="B151" s="29"/>
      <c r="C151" s="422"/>
      <c r="D151" s="185" t="s">
        <v>648</v>
      </c>
      <c r="E151" s="311"/>
      <c r="F151" s="312"/>
      <c r="G151" s="313" t="s">
        <v>10</v>
      </c>
      <c r="H151" s="313"/>
      <c r="I151" s="314"/>
      <c r="J151" s="312"/>
      <c r="K151" s="312"/>
      <c r="L151" s="312"/>
      <c r="M151" s="315"/>
      <c r="N151" s="64"/>
      <c r="O151" s="23"/>
    </row>
    <row r="152" spans="1:15" x14ac:dyDescent="0.25">
      <c r="A152" s="192"/>
      <c r="B152" s="29"/>
      <c r="C152" s="422"/>
      <c r="D152" s="185" t="s">
        <v>695</v>
      </c>
      <c r="E152" s="311"/>
      <c r="F152" s="312"/>
      <c r="G152" s="385" t="s">
        <v>696</v>
      </c>
      <c r="H152" s="313"/>
      <c r="I152" s="314"/>
      <c r="J152" s="312"/>
      <c r="K152" s="312"/>
      <c r="L152" s="312"/>
      <c r="M152" s="315"/>
      <c r="N152" s="29"/>
      <c r="O152" s="23"/>
    </row>
    <row r="153" spans="1:15" ht="14" thickBot="1" x14ac:dyDescent="0.3">
      <c r="A153" s="192"/>
      <c r="B153" s="29"/>
      <c r="C153" s="423"/>
      <c r="D153" s="186" t="s">
        <v>649</v>
      </c>
      <c r="E153" s="390"/>
      <c r="F153" s="391"/>
      <c r="G153" s="372" t="s">
        <v>7</v>
      </c>
      <c r="H153" s="373"/>
      <c r="I153" s="374"/>
      <c r="J153" s="184"/>
      <c r="K153" s="181" t="s">
        <v>9</v>
      </c>
      <c r="L153" s="184"/>
      <c r="M153" s="182" t="s">
        <v>643</v>
      </c>
      <c r="N153" s="64"/>
      <c r="O153" s="23"/>
    </row>
    <row r="154" spans="1:15" x14ac:dyDescent="0.25">
      <c r="A154" s="192"/>
      <c r="B154" s="29"/>
      <c r="C154" s="421" t="s">
        <v>652</v>
      </c>
      <c r="D154" s="179" t="s">
        <v>6</v>
      </c>
      <c r="E154" s="386"/>
      <c r="F154" s="386"/>
      <c r="G154" s="386"/>
      <c r="H154" s="386"/>
      <c r="I154" s="386"/>
      <c r="J154" s="386"/>
      <c r="K154" s="386"/>
      <c r="L154" s="386"/>
      <c r="M154" s="387"/>
      <c r="N154" s="29"/>
      <c r="O154" s="23"/>
    </row>
    <row r="155" spans="1:15" x14ac:dyDescent="0.25">
      <c r="A155" s="192"/>
      <c r="B155" s="29"/>
      <c r="C155" s="422"/>
      <c r="D155" s="177" t="s">
        <v>8</v>
      </c>
      <c r="E155" s="309"/>
      <c r="F155" s="309"/>
      <c r="G155" s="309"/>
      <c r="H155" s="309"/>
      <c r="I155" s="309"/>
      <c r="J155" s="309"/>
      <c r="K155" s="309"/>
      <c r="L155" s="309"/>
      <c r="M155" s="310"/>
      <c r="N155" s="29"/>
      <c r="O155" s="23"/>
    </row>
    <row r="156" spans="1:15" x14ac:dyDescent="0.25">
      <c r="A156" s="192"/>
      <c r="B156" s="29"/>
      <c r="C156" s="422"/>
      <c r="D156" s="185" t="s">
        <v>648</v>
      </c>
      <c r="E156" s="311"/>
      <c r="F156" s="312"/>
      <c r="G156" s="313" t="s">
        <v>10</v>
      </c>
      <c r="H156" s="313"/>
      <c r="I156" s="314"/>
      <c r="J156" s="312"/>
      <c r="K156" s="312"/>
      <c r="L156" s="312"/>
      <c r="M156" s="315"/>
      <c r="N156" s="64"/>
      <c r="O156" s="23"/>
    </row>
    <row r="157" spans="1:15" ht="14.25" customHeight="1" x14ac:dyDescent="0.25">
      <c r="A157" s="192"/>
      <c r="B157" s="29"/>
      <c r="C157" s="422"/>
      <c r="D157" s="185" t="s">
        <v>695</v>
      </c>
      <c r="E157" s="311"/>
      <c r="F157" s="312"/>
      <c r="G157" s="385" t="s">
        <v>696</v>
      </c>
      <c r="H157" s="313"/>
      <c r="I157" s="314"/>
      <c r="J157" s="312"/>
      <c r="K157" s="312"/>
      <c r="L157" s="312"/>
      <c r="M157" s="315"/>
      <c r="N157" s="29"/>
      <c r="O157" s="23"/>
    </row>
    <row r="158" spans="1:15" ht="14" thickBot="1" x14ac:dyDescent="0.3">
      <c r="A158" s="192"/>
      <c r="B158" s="29"/>
      <c r="C158" s="423"/>
      <c r="D158" s="186" t="s">
        <v>649</v>
      </c>
      <c r="E158" s="390"/>
      <c r="F158" s="391"/>
      <c r="G158" s="372" t="s">
        <v>7</v>
      </c>
      <c r="H158" s="373"/>
      <c r="I158" s="374"/>
      <c r="J158" s="184"/>
      <c r="K158" s="181" t="s">
        <v>9</v>
      </c>
      <c r="L158" s="184"/>
      <c r="M158" s="182" t="s">
        <v>643</v>
      </c>
      <c r="N158" s="64"/>
      <c r="O158" s="23"/>
    </row>
    <row r="159" spans="1:15" x14ac:dyDescent="0.25">
      <c r="A159" s="192"/>
      <c r="B159" s="29"/>
      <c r="C159" s="421" t="s">
        <v>653</v>
      </c>
      <c r="D159" s="179" t="s">
        <v>6</v>
      </c>
      <c r="E159" s="386"/>
      <c r="F159" s="386"/>
      <c r="G159" s="386"/>
      <c r="H159" s="386"/>
      <c r="I159" s="386"/>
      <c r="J159" s="386"/>
      <c r="K159" s="386"/>
      <c r="L159" s="386"/>
      <c r="M159" s="387"/>
      <c r="N159" s="64"/>
      <c r="O159" s="23"/>
    </row>
    <row r="160" spans="1:15" x14ac:dyDescent="0.25">
      <c r="A160" s="192"/>
      <c r="B160" s="29"/>
      <c r="C160" s="422"/>
      <c r="D160" s="177" t="s">
        <v>8</v>
      </c>
      <c r="E160" s="309"/>
      <c r="F160" s="309"/>
      <c r="G160" s="309"/>
      <c r="H160" s="309"/>
      <c r="I160" s="309"/>
      <c r="J160" s="309"/>
      <c r="K160" s="309"/>
      <c r="L160" s="309"/>
      <c r="M160" s="310"/>
      <c r="N160" s="64"/>
      <c r="O160" s="23"/>
    </row>
    <row r="161" spans="1:15" x14ac:dyDescent="0.25">
      <c r="A161" s="192"/>
      <c r="B161" s="29"/>
      <c r="C161" s="422"/>
      <c r="D161" s="185" t="s">
        <v>648</v>
      </c>
      <c r="E161" s="311"/>
      <c r="F161" s="312"/>
      <c r="G161" s="313" t="s">
        <v>10</v>
      </c>
      <c r="H161" s="313"/>
      <c r="I161" s="314"/>
      <c r="J161" s="312"/>
      <c r="K161" s="312"/>
      <c r="L161" s="312"/>
      <c r="M161" s="315"/>
      <c r="N161" s="64"/>
      <c r="O161" s="23"/>
    </row>
    <row r="162" spans="1:15" x14ac:dyDescent="0.25">
      <c r="A162" s="192"/>
      <c r="B162" s="29"/>
      <c r="C162" s="422"/>
      <c r="D162" s="185" t="s">
        <v>695</v>
      </c>
      <c r="E162" s="311"/>
      <c r="F162" s="312"/>
      <c r="G162" s="385" t="s">
        <v>696</v>
      </c>
      <c r="H162" s="313"/>
      <c r="I162" s="314"/>
      <c r="J162" s="312"/>
      <c r="K162" s="312"/>
      <c r="L162" s="312"/>
      <c r="M162" s="315"/>
      <c r="N162" s="29"/>
      <c r="O162" s="23"/>
    </row>
    <row r="163" spans="1:15" ht="14" thickBot="1" x14ac:dyDescent="0.3">
      <c r="A163" s="192"/>
      <c r="B163" s="29"/>
      <c r="C163" s="423"/>
      <c r="D163" s="186" t="s">
        <v>649</v>
      </c>
      <c r="E163" s="390"/>
      <c r="F163" s="391"/>
      <c r="G163" s="372" t="s">
        <v>7</v>
      </c>
      <c r="H163" s="373"/>
      <c r="I163" s="374"/>
      <c r="J163" s="184"/>
      <c r="K163" s="181" t="s">
        <v>9</v>
      </c>
      <c r="L163" s="184"/>
      <c r="M163" s="182" t="s">
        <v>643</v>
      </c>
      <c r="N163" s="64"/>
      <c r="O163" s="23"/>
    </row>
    <row r="164" spans="1:15" ht="14.25" customHeight="1" x14ac:dyDescent="0.25">
      <c r="A164" s="192"/>
      <c r="B164" s="29"/>
      <c r="C164" s="421" t="s">
        <v>654</v>
      </c>
      <c r="D164" s="179" t="s">
        <v>6</v>
      </c>
      <c r="E164" s="386"/>
      <c r="F164" s="386"/>
      <c r="G164" s="386"/>
      <c r="H164" s="386"/>
      <c r="I164" s="386"/>
      <c r="J164" s="386"/>
      <c r="K164" s="386"/>
      <c r="L164" s="386"/>
      <c r="M164" s="387"/>
      <c r="N164" s="64"/>
      <c r="O164" s="23"/>
    </row>
    <row r="165" spans="1:15" x14ac:dyDescent="0.25">
      <c r="A165" s="192"/>
      <c r="B165" s="29"/>
      <c r="C165" s="422"/>
      <c r="D165" s="177" t="s">
        <v>8</v>
      </c>
      <c r="E165" s="309"/>
      <c r="F165" s="309"/>
      <c r="G165" s="309"/>
      <c r="H165" s="309"/>
      <c r="I165" s="309"/>
      <c r="J165" s="309"/>
      <c r="K165" s="309"/>
      <c r="L165" s="309"/>
      <c r="M165" s="310"/>
      <c r="N165" s="64"/>
      <c r="O165" s="23"/>
    </row>
    <row r="166" spans="1:15" x14ac:dyDescent="0.25">
      <c r="A166" s="192"/>
      <c r="B166" s="29"/>
      <c r="C166" s="422"/>
      <c r="D166" s="185" t="s">
        <v>648</v>
      </c>
      <c r="E166" s="311"/>
      <c r="F166" s="312"/>
      <c r="G166" s="313" t="s">
        <v>10</v>
      </c>
      <c r="H166" s="313"/>
      <c r="I166" s="314"/>
      <c r="J166" s="312"/>
      <c r="K166" s="312"/>
      <c r="L166" s="312"/>
      <c r="M166" s="315"/>
      <c r="N166" s="64"/>
      <c r="O166" s="23"/>
    </row>
    <row r="167" spans="1:15" x14ac:dyDescent="0.25">
      <c r="A167" s="191"/>
      <c r="B167" s="29"/>
      <c r="C167" s="422"/>
      <c r="D167" s="185" t="s">
        <v>695</v>
      </c>
      <c r="E167" s="311"/>
      <c r="F167" s="312"/>
      <c r="G167" s="385" t="s">
        <v>696</v>
      </c>
      <c r="H167" s="313"/>
      <c r="I167" s="314"/>
      <c r="J167" s="312"/>
      <c r="K167" s="312"/>
      <c r="L167" s="312"/>
      <c r="M167" s="315"/>
      <c r="N167" s="29"/>
      <c r="O167" s="23"/>
    </row>
    <row r="168" spans="1:15" ht="14" thickBot="1" x14ac:dyDescent="0.3">
      <c r="A168" s="192"/>
      <c r="B168" s="29"/>
      <c r="C168" s="423"/>
      <c r="D168" s="186" t="s">
        <v>649</v>
      </c>
      <c r="E168" s="390"/>
      <c r="F168" s="391"/>
      <c r="G168" s="372" t="s">
        <v>7</v>
      </c>
      <c r="H168" s="373"/>
      <c r="I168" s="374"/>
      <c r="J168" s="184"/>
      <c r="K168" s="181" t="s">
        <v>9</v>
      </c>
      <c r="L168" s="184"/>
      <c r="M168" s="182" t="s">
        <v>643</v>
      </c>
      <c r="N168" s="64"/>
      <c r="O168" s="23"/>
    </row>
    <row r="169" spans="1:15" x14ac:dyDescent="0.25">
      <c r="A169" s="192"/>
      <c r="B169" s="29"/>
      <c r="C169" s="421" t="s">
        <v>655</v>
      </c>
      <c r="D169" s="179" t="s">
        <v>6</v>
      </c>
      <c r="E169" s="386"/>
      <c r="F169" s="386"/>
      <c r="G169" s="386"/>
      <c r="H169" s="386"/>
      <c r="I169" s="386"/>
      <c r="J169" s="386"/>
      <c r="K169" s="386"/>
      <c r="L169" s="386"/>
      <c r="M169" s="387"/>
      <c r="N169" s="29"/>
      <c r="O169" s="23"/>
    </row>
    <row r="170" spans="1:15" x14ac:dyDescent="0.25">
      <c r="A170" s="192"/>
      <c r="B170" s="29"/>
      <c r="C170" s="422"/>
      <c r="D170" s="177" t="s">
        <v>8</v>
      </c>
      <c r="E170" s="309"/>
      <c r="F170" s="309"/>
      <c r="G170" s="309"/>
      <c r="H170" s="309"/>
      <c r="I170" s="309"/>
      <c r="J170" s="309"/>
      <c r="K170" s="309"/>
      <c r="L170" s="309"/>
      <c r="M170" s="310"/>
      <c r="N170" s="29"/>
      <c r="O170" s="23"/>
    </row>
    <row r="171" spans="1:15" x14ac:dyDescent="0.25">
      <c r="A171" s="192"/>
      <c r="B171" s="29"/>
      <c r="C171" s="422"/>
      <c r="D171" s="185" t="s">
        <v>648</v>
      </c>
      <c r="E171" s="311"/>
      <c r="F171" s="312"/>
      <c r="G171" s="313" t="s">
        <v>10</v>
      </c>
      <c r="H171" s="313"/>
      <c r="I171" s="314"/>
      <c r="J171" s="312"/>
      <c r="K171" s="312"/>
      <c r="L171" s="312"/>
      <c r="M171" s="315"/>
      <c r="N171" s="160"/>
      <c r="O171" s="23"/>
    </row>
    <row r="172" spans="1:15" x14ac:dyDescent="0.25">
      <c r="A172" s="192"/>
      <c r="B172" s="29"/>
      <c r="C172" s="422"/>
      <c r="D172" s="185" t="s">
        <v>695</v>
      </c>
      <c r="E172" s="311"/>
      <c r="F172" s="312"/>
      <c r="G172" s="385" t="s">
        <v>696</v>
      </c>
      <c r="H172" s="313"/>
      <c r="I172" s="314"/>
      <c r="J172" s="312"/>
      <c r="K172" s="312"/>
      <c r="L172" s="312"/>
      <c r="M172" s="315"/>
      <c r="N172" s="29"/>
      <c r="O172" s="23"/>
    </row>
    <row r="173" spans="1:15" ht="14" thickBot="1" x14ac:dyDescent="0.3">
      <c r="A173" s="192"/>
      <c r="B173" s="29"/>
      <c r="C173" s="423"/>
      <c r="D173" s="186" t="s">
        <v>649</v>
      </c>
      <c r="E173" s="390"/>
      <c r="F173" s="391"/>
      <c r="G173" s="372" t="s">
        <v>7</v>
      </c>
      <c r="H173" s="373"/>
      <c r="I173" s="374"/>
      <c r="J173" s="184"/>
      <c r="K173" s="181" t="s">
        <v>9</v>
      </c>
      <c r="L173" s="184"/>
      <c r="M173" s="182" t="s">
        <v>643</v>
      </c>
      <c r="N173" s="160"/>
      <c r="O173" s="23"/>
    </row>
    <row r="174" spans="1:15" x14ac:dyDescent="0.25">
      <c r="A174" s="192"/>
      <c r="B174" s="29"/>
      <c r="C174" s="36"/>
      <c r="D174" s="167"/>
      <c r="E174" s="168"/>
      <c r="F174" s="168"/>
      <c r="G174" s="168"/>
      <c r="H174" s="167"/>
      <c r="I174" s="167"/>
      <c r="J174" s="167"/>
      <c r="K174" s="160"/>
      <c r="L174" s="160"/>
      <c r="M174" s="160"/>
      <c r="N174" s="160"/>
      <c r="O174" s="23"/>
    </row>
    <row r="175" spans="1:15" x14ac:dyDescent="0.25">
      <c r="A175" s="192"/>
      <c r="B175" s="29"/>
      <c r="C175" s="70"/>
      <c r="D175" s="70"/>
      <c r="E175" s="70"/>
      <c r="F175" s="70"/>
      <c r="G175" s="70"/>
      <c r="H175" s="70"/>
      <c r="I175" s="70"/>
      <c r="J175" s="70"/>
      <c r="K175" s="293" t="s">
        <v>698</v>
      </c>
      <c r="L175" s="294"/>
      <c r="M175" s="70"/>
      <c r="N175" s="61"/>
      <c r="O175" s="23"/>
    </row>
    <row r="176" spans="1:15" x14ac:dyDescent="0.25">
      <c r="A176" s="192" t="s">
        <v>644</v>
      </c>
      <c r="B176" s="29"/>
      <c r="C176" s="400" t="s">
        <v>684</v>
      </c>
      <c r="D176" s="401"/>
      <c r="E176" s="401"/>
      <c r="F176" s="401"/>
      <c r="G176" s="401"/>
      <c r="H176" s="401"/>
      <c r="I176" s="401"/>
      <c r="J176" s="402"/>
      <c r="K176" s="39"/>
      <c r="L176" s="38"/>
      <c r="M176" s="23"/>
      <c r="N176" s="63" t="str">
        <f>IF(L176="","要記入",IF(AND(L176&gt;=1,L176&lt;=5),"ＯＫ","エラー"))</f>
        <v>要記入</v>
      </c>
      <c r="O176" s="23"/>
    </row>
    <row r="177" spans="1:15" x14ac:dyDescent="0.25">
      <c r="A177" s="192"/>
      <c r="B177" s="29"/>
      <c r="C177" s="316" t="s">
        <v>112</v>
      </c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67"/>
      <c r="O177" s="23"/>
    </row>
    <row r="178" spans="1:15" x14ac:dyDescent="0.25">
      <c r="A178" s="192"/>
      <c r="B178" s="29"/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67"/>
      <c r="O178" s="23"/>
    </row>
    <row r="179" spans="1:15" x14ac:dyDescent="0.25">
      <c r="A179" s="192"/>
      <c r="B179" s="29"/>
      <c r="C179" s="317"/>
      <c r="D179" s="317"/>
      <c r="E179" s="317"/>
      <c r="F179" s="317"/>
      <c r="G179" s="317"/>
      <c r="H179" s="317"/>
      <c r="I179" s="317"/>
      <c r="J179" s="317"/>
      <c r="K179" s="317"/>
      <c r="L179" s="317"/>
      <c r="M179" s="317"/>
      <c r="N179" s="67"/>
      <c r="O179" s="23"/>
    </row>
    <row r="180" spans="1:15" x14ac:dyDescent="0.25">
      <c r="A180" s="192"/>
      <c r="B180" s="29"/>
      <c r="C180" s="317"/>
      <c r="D180" s="317"/>
      <c r="E180" s="317"/>
      <c r="F180" s="317"/>
      <c r="G180" s="317"/>
      <c r="H180" s="317"/>
      <c r="I180" s="317"/>
      <c r="J180" s="317"/>
      <c r="K180" s="317"/>
      <c r="L180" s="317"/>
      <c r="M180" s="317"/>
      <c r="N180" s="67"/>
      <c r="O180" s="23"/>
    </row>
    <row r="181" spans="1:15" x14ac:dyDescent="0.25">
      <c r="A181" s="191"/>
      <c r="B181" s="29"/>
      <c r="C181" s="317"/>
      <c r="D181" s="317"/>
      <c r="E181" s="317"/>
      <c r="F181" s="317"/>
      <c r="G181" s="317"/>
      <c r="H181" s="317"/>
      <c r="I181" s="317"/>
      <c r="J181" s="317"/>
      <c r="K181" s="317"/>
      <c r="L181" s="317"/>
      <c r="M181" s="317"/>
      <c r="N181" s="67"/>
      <c r="O181" s="23"/>
    </row>
    <row r="182" spans="1:15" x14ac:dyDescent="0.25">
      <c r="A182" s="192"/>
      <c r="B182" s="29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67"/>
      <c r="O182" s="23"/>
    </row>
    <row r="183" spans="1:15" x14ac:dyDescent="0.25">
      <c r="A183" s="192"/>
      <c r="B183" s="29"/>
      <c r="C183" s="52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67"/>
      <c r="O183" s="23"/>
    </row>
    <row r="184" spans="1:15" x14ac:dyDescent="0.25">
      <c r="A184" s="192" t="s">
        <v>644</v>
      </c>
      <c r="B184" s="29"/>
      <c r="C184" s="40" t="s">
        <v>685</v>
      </c>
      <c r="D184" s="3"/>
      <c r="E184" s="3"/>
      <c r="F184" s="3"/>
      <c r="G184" s="3"/>
      <c r="H184" s="3"/>
      <c r="I184" s="3"/>
      <c r="J184" s="3"/>
      <c r="K184" s="4"/>
      <c r="L184" s="38"/>
      <c r="M184" s="23"/>
      <c r="N184" s="63" t="str">
        <f>IF(L184="","要記入",IF(AND(L184&gt;=1,L184&lt;=2),"ＯＫ","エラー"))</f>
        <v>要記入</v>
      </c>
      <c r="O184" s="23"/>
    </row>
    <row r="185" spans="1:15" x14ac:dyDescent="0.25">
      <c r="A185" s="192"/>
      <c r="B185" s="29"/>
      <c r="C185" s="316" t="s">
        <v>111</v>
      </c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67"/>
      <c r="O185" s="23"/>
    </row>
    <row r="186" spans="1:15" x14ac:dyDescent="0.25">
      <c r="A186" s="192"/>
      <c r="B186" s="29"/>
      <c r="C186" s="317"/>
      <c r="D186" s="317"/>
      <c r="E186" s="317"/>
      <c r="F186" s="317"/>
      <c r="G186" s="317"/>
      <c r="H186" s="317"/>
      <c r="I186" s="317"/>
      <c r="J186" s="317"/>
      <c r="K186" s="317"/>
      <c r="L186" s="317"/>
      <c r="M186" s="317"/>
      <c r="N186" s="67"/>
      <c r="O186" s="23"/>
    </row>
    <row r="187" spans="1:15" x14ac:dyDescent="0.25">
      <c r="A187" s="192"/>
      <c r="B187" s="29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67"/>
      <c r="O187" s="23"/>
    </row>
    <row r="188" spans="1:15" x14ac:dyDescent="0.25">
      <c r="A188" s="191"/>
      <c r="B188" s="29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67"/>
      <c r="O188" s="23"/>
    </row>
    <row r="189" spans="1:15" x14ac:dyDescent="0.25">
      <c r="A189" s="192"/>
      <c r="B189" s="29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67"/>
      <c r="O189" s="23"/>
    </row>
    <row r="190" spans="1:15" x14ac:dyDescent="0.25">
      <c r="A190" s="192"/>
      <c r="B190" s="29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67"/>
      <c r="O190" s="23"/>
    </row>
    <row r="191" spans="1:15" x14ac:dyDescent="0.25">
      <c r="A191" s="192" t="s">
        <v>644</v>
      </c>
      <c r="B191" s="29"/>
      <c r="C191" s="40" t="s">
        <v>686</v>
      </c>
      <c r="D191" s="3"/>
      <c r="E191" s="3"/>
      <c r="F191" s="3"/>
      <c r="G191" s="3"/>
      <c r="H191" s="4"/>
      <c r="I191" s="4"/>
      <c r="J191" s="4"/>
      <c r="K191" s="4"/>
      <c r="L191" s="38"/>
      <c r="M191" s="23"/>
      <c r="N191" s="63" t="str">
        <f>IF(L191="","要記入",IF(AND(L191&gt;=1,L191&lt;=2),"ＯＫ","エラー"))</f>
        <v>要記入</v>
      </c>
      <c r="O191" s="23"/>
    </row>
    <row r="192" spans="1:15" x14ac:dyDescent="0.25">
      <c r="A192" s="192"/>
      <c r="B192" s="29"/>
      <c r="C192" s="316" t="s">
        <v>110</v>
      </c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67"/>
      <c r="O192" s="23"/>
    </row>
    <row r="193" spans="1:15" x14ac:dyDescent="0.25">
      <c r="A193" s="192"/>
      <c r="B193" s="29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67"/>
      <c r="O193" s="23"/>
    </row>
    <row r="194" spans="1:15" x14ac:dyDescent="0.25">
      <c r="A194" s="192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67"/>
      <c r="O194" s="23"/>
    </row>
    <row r="195" spans="1:15" x14ac:dyDescent="0.25">
      <c r="A195" s="192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67"/>
      <c r="O195" s="23"/>
    </row>
    <row r="196" spans="1:15" x14ac:dyDescent="0.25">
      <c r="A196" s="193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67"/>
      <c r="O196" s="23"/>
    </row>
    <row r="197" spans="1:15" x14ac:dyDescent="0.25">
      <c r="C197" s="4"/>
      <c r="D197" s="4"/>
      <c r="E197" s="28"/>
      <c r="F197" s="28"/>
      <c r="G197" s="28"/>
      <c r="H197" s="28"/>
      <c r="I197" s="4"/>
      <c r="J197" s="4"/>
      <c r="K197" s="4"/>
      <c r="L197" s="4"/>
      <c r="M197" s="4"/>
      <c r="O197" s="23"/>
    </row>
    <row r="198" spans="1:15" x14ac:dyDescent="0.25">
      <c r="A198" s="194" t="s">
        <v>635</v>
      </c>
      <c r="C198" s="37" t="s">
        <v>687</v>
      </c>
      <c r="D198" s="6"/>
      <c r="E198" s="6"/>
      <c r="F198" s="4"/>
      <c r="G198" s="4"/>
      <c r="H198" s="4"/>
      <c r="I198" s="4"/>
      <c r="J198" s="4"/>
      <c r="K198" s="4"/>
      <c r="L198" s="4"/>
      <c r="M198" s="4"/>
      <c r="O198" s="23"/>
    </row>
    <row r="199" spans="1:15" x14ac:dyDescent="0.25">
      <c r="A199" s="195"/>
      <c r="C199" s="4"/>
      <c r="D199" s="6"/>
      <c r="E199" s="6"/>
      <c r="F199" s="146" t="s">
        <v>441</v>
      </c>
      <c r="G199" s="92">
        <v>7</v>
      </c>
      <c r="H199" s="7" t="s">
        <v>22</v>
      </c>
      <c r="I199" s="92">
        <v>8</v>
      </c>
      <c r="J199" s="7" t="s">
        <v>23</v>
      </c>
      <c r="K199" s="92">
        <v>7</v>
      </c>
      <c r="L199" s="4" t="s">
        <v>24</v>
      </c>
      <c r="M199" s="4"/>
    </row>
    <row r="200" spans="1:15" x14ac:dyDescent="0.25">
      <c r="C200" s="4"/>
      <c r="D200" s="6"/>
      <c r="E200" s="6"/>
      <c r="F200" s="4"/>
      <c r="G200" s="4"/>
      <c r="H200" s="4"/>
      <c r="I200" s="4"/>
      <c r="J200" s="4"/>
      <c r="K200" s="4"/>
      <c r="L200" s="4"/>
      <c r="M200" s="4"/>
    </row>
    <row r="201" spans="1:15" x14ac:dyDescent="0.25">
      <c r="C201" s="344" t="s">
        <v>56</v>
      </c>
      <c r="D201" s="345"/>
      <c r="E201" s="345"/>
      <c r="F201" s="345"/>
      <c r="G201" s="345"/>
      <c r="H201" s="345"/>
      <c r="I201" s="345"/>
      <c r="J201" s="345"/>
      <c r="K201" s="345"/>
      <c r="L201" s="345"/>
      <c r="M201" s="346"/>
      <c r="N201" s="65"/>
    </row>
    <row r="202" spans="1:15" x14ac:dyDescent="0.25">
      <c r="C202" s="347"/>
      <c r="D202" s="348"/>
      <c r="E202" s="348"/>
      <c r="F202" s="348"/>
      <c r="G202" s="348"/>
      <c r="H202" s="348"/>
      <c r="I202" s="348"/>
      <c r="J202" s="348"/>
      <c r="K202" s="348"/>
      <c r="L202" s="348"/>
      <c r="M202" s="349"/>
      <c r="N202" s="65"/>
    </row>
    <row r="203" spans="1:15" x14ac:dyDescent="0.25">
      <c r="C203" s="305" t="s">
        <v>109</v>
      </c>
      <c r="D203" s="306"/>
      <c r="E203" s="306"/>
      <c r="F203" s="306"/>
      <c r="G203" s="306"/>
      <c r="H203" s="306"/>
      <c r="I203" s="306"/>
      <c r="J203" s="306"/>
      <c r="K203" s="306"/>
      <c r="L203" s="306"/>
      <c r="M203" s="307"/>
      <c r="N203" s="65"/>
    </row>
    <row r="204" spans="1:15" x14ac:dyDescent="0.25">
      <c r="C204" s="328" t="s">
        <v>128</v>
      </c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65"/>
    </row>
    <row r="205" spans="1:15" x14ac:dyDescent="0.25"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329"/>
      <c r="N205" s="65"/>
    </row>
    <row r="206" spans="1:15" ht="19.5" x14ac:dyDescent="0.25">
      <c r="C206" s="285" t="s">
        <v>829</v>
      </c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68"/>
    </row>
    <row r="207" spans="1:15" ht="191" customHeight="1" x14ac:dyDescent="0.25">
      <c r="C207" s="323" t="s">
        <v>830</v>
      </c>
      <c r="D207" s="324"/>
      <c r="E207" s="324"/>
      <c r="F207" s="324"/>
      <c r="G207" s="324"/>
      <c r="H207" s="324"/>
      <c r="I207" s="324"/>
      <c r="J207" s="324"/>
      <c r="K207" s="324"/>
      <c r="L207" s="324"/>
      <c r="M207" s="324"/>
      <c r="N207" s="68"/>
    </row>
    <row r="208" spans="1:15" x14ac:dyDescent="0.25">
      <c r="D208" s="44"/>
      <c r="E208" s="44"/>
    </row>
    <row r="209" spans="4:5" x14ac:dyDescent="0.25">
      <c r="D209" s="44"/>
      <c r="E209" s="44"/>
    </row>
    <row r="210" spans="4:5" ht="190" hidden="1" customHeight="1" x14ac:dyDescent="0.25">
      <c r="D210" s="44"/>
      <c r="E210" s="44"/>
    </row>
    <row r="211" spans="4:5" hidden="1" x14ac:dyDescent="0.25">
      <c r="D211" s="44"/>
      <c r="E211" s="44"/>
    </row>
    <row r="212" spans="4:5" hidden="1" x14ac:dyDescent="0.25">
      <c r="D212" s="44"/>
      <c r="E212" s="44"/>
    </row>
    <row r="213" spans="4:5" hidden="1" x14ac:dyDescent="0.25">
      <c r="D213" s="44"/>
      <c r="E213" s="44"/>
    </row>
    <row r="214" spans="4:5" hidden="1" x14ac:dyDescent="0.25">
      <c r="D214" s="44"/>
      <c r="E214" s="44"/>
    </row>
    <row r="215" spans="4:5" hidden="1" x14ac:dyDescent="0.25">
      <c r="D215" s="44"/>
      <c r="E215" s="44"/>
    </row>
    <row r="216" spans="4:5" hidden="1" x14ac:dyDescent="0.25">
      <c r="D216" s="44"/>
      <c r="E216" s="44"/>
    </row>
    <row r="217" spans="4:5" hidden="1" x14ac:dyDescent="0.25">
      <c r="D217" s="44"/>
      <c r="E217" s="44"/>
    </row>
    <row r="218" spans="4:5" hidden="1" x14ac:dyDescent="0.25">
      <c r="D218" s="44"/>
      <c r="E218" s="44"/>
    </row>
    <row r="219" spans="4:5" hidden="1" x14ac:dyDescent="0.25">
      <c r="D219" s="44"/>
      <c r="E219" s="44"/>
    </row>
    <row r="220" spans="4:5" hidden="1" x14ac:dyDescent="0.25">
      <c r="D220" s="44"/>
      <c r="E220" s="44"/>
    </row>
    <row r="221" spans="4:5" hidden="1" x14ac:dyDescent="0.25">
      <c r="D221" s="44"/>
      <c r="E221" s="44"/>
    </row>
    <row r="222" spans="4:5" hidden="1" x14ac:dyDescent="0.25">
      <c r="D222" s="44"/>
      <c r="E222" s="44"/>
    </row>
    <row r="223" spans="4:5" hidden="1" x14ac:dyDescent="0.25">
      <c r="D223" s="44"/>
      <c r="E223" s="44"/>
    </row>
    <row r="224" spans="4:5" hidden="1" x14ac:dyDescent="0.25">
      <c r="D224" s="44"/>
      <c r="E224" s="44"/>
    </row>
    <row r="225" spans="4:5" hidden="1" x14ac:dyDescent="0.25">
      <c r="D225" s="44"/>
      <c r="E225" s="44"/>
    </row>
    <row r="226" spans="4:5" hidden="1" x14ac:dyDescent="0.25">
      <c r="D226" s="44"/>
      <c r="E226" s="44"/>
    </row>
    <row r="227" spans="4:5" hidden="1" x14ac:dyDescent="0.25">
      <c r="D227" s="44"/>
      <c r="E227" s="44"/>
    </row>
    <row r="228" spans="4:5" hidden="1" x14ac:dyDescent="0.25">
      <c r="D228" s="44"/>
      <c r="E228" s="44"/>
    </row>
    <row r="229" spans="4:5" hidden="1" x14ac:dyDescent="0.25">
      <c r="D229" s="44"/>
      <c r="E229" s="44"/>
    </row>
    <row r="230" spans="4:5" hidden="1" x14ac:dyDescent="0.25">
      <c r="D230" s="44"/>
      <c r="E230" s="44"/>
    </row>
    <row r="231" spans="4:5" hidden="1" x14ac:dyDescent="0.25">
      <c r="D231" s="44"/>
      <c r="E231" s="44"/>
    </row>
    <row r="232" spans="4:5" hidden="1" x14ac:dyDescent="0.25">
      <c r="D232" s="44"/>
      <c r="E232" s="44"/>
    </row>
    <row r="233" spans="4:5" hidden="1" x14ac:dyDescent="0.25">
      <c r="D233" s="44"/>
      <c r="E233" s="44"/>
    </row>
    <row r="234" spans="4:5" hidden="1" x14ac:dyDescent="0.25">
      <c r="D234" s="44"/>
      <c r="E234" s="44"/>
    </row>
    <row r="235" spans="4:5" hidden="1" x14ac:dyDescent="0.25">
      <c r="D235" s="44"/>
      <c r="E235" s="44"/>
    </row>
    <row r="236" spans="4:5" hidden="1" x14ac:dyDescent="0.25">
      <c r="D236" s="44"/>
      <c r="E236" s="44"/>
    </row>
    <row r="237" spans="4:5" hidden="1" x14ac:dyDescent="0.25">
      <c r="D237" s="44"/>
      <c r="E237" s="44"/>
    </row>
    <row r="238" spans="4:5" hidden="1" x14ac:dyDescent="0.25">
      <c r="D238" s="44"/>
      <c r="E238" s="44"/>
    </row>
    <row r="239" spans="4:5" hidden="1" x14ac:dyDescent="0.25">
      <c r="D239" s="44"/>
      <c r="E239" s="44"/>
    </row>
    <row r="240" spans="4:5" hidden="1" x14ac:dyDescent="0.25">
      <c r="D240" s="44"/>
      <c r="E240" s="44"/>
    </row>
    <row r="241" spans="4:5" hidden="1" x14ac:dyDescent="0.25">
      <c r="D241" s="44"/>
      <c r="E241" s="44"/>
    </row>
    <row r="242" spans="4:5" hidden="1" x14ac:dyDescent="0.25">
      <c r="D242" s="44"/>
      <c r="E242" s="44"/>
    </row>
    <row r="243" spans="4:5" hidden="1" x14ac:dyDescent="0.25">
      <c r="D243" s="44"/>
      <c r="E243" s="44"/>
    </row>
    <row r="244" spans="4:5" hidden="1" x14ac:dyDescent="0.25">
      <c r="D244" s="44"/>
      <c r="E244" s="44"/>
    </row>
    <row r="245" spans="4:5" hidden="1" x14ac:dyDescent="0.25">
      <c r="D245" s="44"/>
      <c r="E245" s="44"/>
    </row>
    <row r="246" spans="4:5" hidden="1" x14ac:dyDescent="0.25">
      <c r="D246" s="44"/>
      <c r="E246" s="44"/>
    </row>
    <row r="247" spans="4:5" hidden="1" x14ac:dyDescent="0.25">
      <c r="D247" s="44"/>
      <c r="E247" s="44"/>
    </row>
    <row r="248" spans="4:5" hidden="1" x14ac:dyDescent="0.25">
      <c r="D248" s="44"/>
      <c r="E248" s="44"/>
    </row>
    <row r="249" spans="4:5" hidden="1" x14ac:dyDescent="0.25">
      <c r="D249" s="44"/>
      <c r="E249" s="44"/>
    </row>
    <row r="250" spans="4:5" hidden="1" x14ac:dyDescent="0.25">
      <c r="D250" s="44"/>
      <c r="E250" s="44"/>
    </row>
    <row r="251" spans="4:5" hidden="1" x14ac:dyDescent="0.25">
      <c r="D251" s="44"/>
      <c r="E251" s="44"/>
    </row>
    <row r="252" spans="4:5" hidden="1" x14ac:dyDescent="0.25">
      <c r="D252" s="44"/>
      <c r="E252" s="44"/>
    </row>
    <row r="253" spans="4:5" hidden="1" x14ac:dyDescent="0.25">
      <c r="D253" s="44"/>
      <c r="E253" s="44"/>
    </row>
    <row r="254" spans="4:5" hidden="1" x14ac:dyDescent="0.25">
      <c r="D254" s="44"/>
      <c r="E254" s="44"/>
    </row>
    <row r="255" spans="4:5" hidden="1" x14ac:dyDescent="0.25">
      <c r="D255" s="44"/>
      <c r="E255" s="44"/>
    </row>
    <row r="256" spans="4:5" hidden="1" x14ac:dyDescent="0.25">
      <c r="D256" s="44"/>
      <c r="E256" s="44"/>
    </row>
    <row r="257" spans="4:5" hidden="1" x14ac:dyDescent="0.25">
      <c r="D257" s="44"/>
      <c r="E257" s="44"/>
    </row>
    <row r="258" spans="4:5" hidden="1" x14ac:dyDescent="0.25">
      <c r="D258" s="44"/>
      <c r="E258" s="44"/>
    </row>
    <row r="259" spans="4:5" hidden="1" x14ac:dyDescent="0.25">
      <c r="D259" s="44"/>
      <c r="E259" s="44"/>
    </row>
    <row r="260" spans="4:5" hidden="1" x14ac:dyDescent="0.25">
      <c r="D260" s="44"/>
      <c r="E260" s="44"/>
    </row>
    <row r="261" spans="4:5" hidden="1" x14ac:dyDescent="0.25">
      <c r="D261" s="44"/>
      <c r="E261" s="44"/>
    </row>
    <row r="262" spans="4:5" hidden="1" x14ac:dyDescent="0.25">
      <c r="D262" s="44"/>
      <c r="E262" s="44"/>
    </row>
    <row r="263" spans="4:5" hidden="1" x14ac:dyDescent="0.25">
      <c r="D263" s="44"/>
      <c r="E263" s="44"/>
    </row>
    <row r="264" spans="4:5" hidden="1" x14ac:dyDescent="0.25">
      <c r="D264" s="44"/>
      <c r="E264" s="44"/>
    </row>
    <row r="265" spans="4:5" hidden="1" x14ac:dyDescent="0.25">
      <c r="D265" s="44"/>
      <c r="E265" s="44"/>
    </row>
    <row r="266" spans="4:5" hidden="1" x14ac:dyDescent="0.25">
      <c r="D266" s="44"/>
      <c r="E266" s="44"/>
    </row>
    <row r="267" spans="4:5" hidden="1" x14ac:dyDescent="0.25">
      <c r="D267" s="44"/>
      <c r="E267" s="44"/>
    </row>
    <row r="268" spans="4:5" hidden="1" x14ac:dyDescent="0.25">
      <c r="D268" s="44"/>
      <c r="E268" s="44"/>
    </row>
    <row r="269" spans="4:5" hidden="1" x14ac:dyDescent="0.25">
      <c r="D269" s="44"/>
      <c r="E269" s="44"/>
    </row>
    <row r="270" spans="4:5" hidden="1" x14ac:dyDescent="0.25">
      <c r="D270" s="44"/>
      <c r="E270" s="44"/>
    </row>
    <row r="271" spans="4:5" hidden="1" x14ac:dyDescent="0.25">
      <c r="D271" s="44"/>
      <c r="E271" s="44"/>
    </row>
    <row r="272" spans="4:5" hidden="1" x14ac:dyDescent="0.25">
      <c r="D272" s="44"/>
      <c r="E272" s="44"/>
    </row>
    <row r="273" spans="4:5" hidden="1" x14ac:dyDescent="0.25">
      <c r="D273" s="44"/>
      <c r="E273" s="44"/>
    </row>
    <row r="274" spans="4:5" hidden="1" x14ac:dyDescent="0.25">
      <c r="D274" s="44"/>
      <c r="E274" s="44"/>
    </row>
    <row r="275" spans="4:5" hidden="1" x14ac:dyDescent="0.25">
      <c r="D275" s="44"/>
      <c r="E275" s="44"/>
    </row>
    <row r="276" spans="4:5" hidden="1" x14ac:dyDescent="0.25">
      <c r="D276" s="44"/>
      <c r="E276" s="44"/>
    </row>
    <row r="277" spans="4:5" hidden="1" x14ac:dyDescent="0.25">
      <c r="D277" s="44"/>
      <c r="E277" s="44"/>
    </row>
    <row r="278" spans="4:5" hidden="1" x14ac:dyDescent="0.25">
      <c r="D278" s="44"/>
      <c r="E278" s="44"/>
    </row>
    <row r="279" spans="4:5" hidden="1" x14ac:dyDescent="0.25">
      <c r="D279" s="44"/>
      <c r="E279" s="44"/>
    </row>
    <row r="280" spans="4:5" hidden="1" x14ac:dyDescent="0.25">
      <c r="D280" s="44"/>
      <c r="E280" s="44"/>
    </row>
    <row r="281" spans="4:5" hidden="1" x14ac:dyDescent="0.25">
      <c r="D281" s="44"/>
      <c r="E281" s="44"/>
    </row>
    <row r="282" spans="4:5" hidden="1" x14ac:dyDescent="0.25">
      <c r="D282" s="44"/>
      <c r="E282" s="44"/>
    </row>
    <row r="283" spans="4:5" hidden="1" x14ac:dyDescent="0.25">
      <c r="D283" s="44"/>
      <c r="E283" s="44"/>
    </row>
    <row r="284" spans="4:5" hidden="1" x14ac:dyDescent="0.25">
      <c r="D284" s="44"/>
      <c r="E284" s="44"/>
    </row>
    <row r="285" spans="4:5" hidden="1" x14ac:dyDescent="0.25">
      <c r="D285" s="44"/>
      <c r="E285" s="44"/>
    </row>
    <row r="286" spans="4:5" hidden="1" x14ac:dyDescent="0.25">
      <c r="D286" s="44"/>
      <c r="E286" s="44"/>
    </row>
    <row r="287" spans="4:5" hidden="1" x14ac:dyDescent="0.25">
      <c r="D287" s="44"/>
      <c r="E287" s="44"/>
    </row>
    <row r="288" spans="4:5" hidden="1" x14ac:dyDescent="0.25">
      <c r="D288" s="44"/>
      <c r="E288" s="44"/>
    </row>
    <row r="289" spans="4:5" hidden="1" x14ac:dyDescent="0.25">
      <c r="D289" s="44"/>
      <c r="E289" s="44"/>
    </row>
    <row r="290" spans="4:5" hidden="1" x14ac:dyDescent="0.25">
      <c r="D290" s="44"/>
      <c r="E290" s="44"/>
    </row>
    <row r="291" spans="4:5" hidden="1" x14ac:dyDescent="0.25">
      <c r="D291" s="44"/>
      <c r="E291" s="44"/>
    </row>
    <row r="292" spans="4:5" hidden="1" x14ac:dyDescent="0.25">
      <c r="D292" s="44"/>
      <c r="E292" s="44"/>
    </row>
    <row r="293" spans="4:5" hidden="1" x14ac:dyDescent="0.25">
      <c r="D293" s="44"/>
      <c r="E293" s="44"/>
    </row>
    <row r="294" spans="4:5" hidden="1" x14ac:dyDescent="0.25">
      <c r="D294" s="44"/>
      <c r="E294" s="44"/>
    </row>
    <row r="295" spans="4:5" hidden="1" x14ac:dyDescent="0.25">
      <c r="D295" s="44"/>
      <c r="E295" s="44"/>
    </row>
    <row r="296" spans="4:5" hidden="1" x14ac:dyDescent="0.25">
      <c r="D296" s="44"/>
      <c r="E296" s="44"/>
    </row>
    <row r="297" spans="4:5" hidden="1" x14ac:dyDescent="0.25">
      <c r="D297" s="44"/>
      <c r="E297" s="44"/>
    </row>
    <row r="298" spans="4:5" hidden="1" x14ac:dyDescent="0.25">
      <c r="D298" s="44"/>
      <c r="E298" s="44"/>
    </row>
    <row r="299" spans="4:5" hidden="1" x14ac:dyDescent="0.25"/>
    <row r="300" spans="4:5" hidden="1" x14ac:dyDescent="0.25"/>
    <row r="301" spans="4:5" hidden="1" x14ac:dyDescent="0.25"/>
  </sheetData>
  <sheetProtection algorithmName="SHA-512" hashValue="frfvMcYiRLnIjeX8ZocwcT4brCPi+2GLLN1966+xayRTZXev+MSwj1g7wj7BcnPuH09aEZz4I3LKqjMTaGwnYg==" saltValue="/ehk+ggd4/8VjdnMoBlv/w==" spinCount="100000" sheet="1" objects="1" scenarios="1"/>
  <mergeCells count="231">
    <mergeCell ref="C154:C158"/>
    <mergeCell ref="C159:C163"/>
    <mergeCell ref="C164:C168"/>
    <mergeCell ref="C169:C173"/>
    <mergeCell ref="C53:C57"/>
    <mergeCell ref="C58:C62"/>
    <mergeCell ref="C63:C67"/>
    <mergeCell ref="C68:C72"/>
    <mergeCell ref="C73:C77"/>
    <mergeCell ref="C78:C82"/>
    <mergeCell ref="C144:C148"/>
    <mergeCell ref="C149:C153"/>
    <mergeCell ref="C116:M116"/>
    <mergeCell ref="C119:M121"/>
    <mergeCell ref="C85:J85"/>
    <mergeCell ref="E144:M144"/>
    <mergeCell ref="E145:M145"/>
    <mergeCell ref="E146:F146"/>
    <mergeCell ref="G146:H146"/>
    <mergeCell ref="I146:M146"/>
    <mergeCell ref="E148:F148"/>
    <mergeCell ref="G148:I148"/>
    <mergeCell ref="E147:F147"/>
    <mergeCell ref="E164:M164"/>
    <mergeCell ref="C177:M182"/>
    <mergeCell ref="C185:M189"/>
    <mergeCell ref="C192:M196"/>
    <mergeCell ref="C107:N107"/>
    <mergeCell ref="H32:J32"/>
    <mergeCell ref="D11:M11"/>
    <mergeCell ref="F140:G140"/>
    <mergeCell ref="F141:G141"/>
    <mergeCell ref="C27:M27"/>
    <mergeCell ref="C30:D30"/>
    <mergeCell ref="C114:D114"/>
    <mergeCell ref="C109:N109"/>
    <mergeCell ref="C111:F111"/>
    <mergeCell ref="G111:M111"/>
    <mergeCell ref="E169:M169"/>
    <mergeCell ref="E170:M170"/>
    <mergeCell ref="E171:F171"/>
    <mergeCell ref="G171:H171"/>
    <mergeCell ref="I171:M171"/>
    <mergeCell ref="E173:F173"/>
    <mergeCell ref="G173:I173"/>
    <mergeCell ref="K175:L175"/>
    <mergeCell ref="E56:F56"/>
    <mergeCell ref="D135:M135"/>
    <mergeCell ref="E165:M165"/>
    <mergeCell ref="E166:F166"/>
    <mergeCell ref="G166:H166"/>
    <mergeCell ref="I166:M166"/>
    <mergeCell ref="E168:F168"/>
    <mergeCell ref="G168:I168"/>
    <mergeCell ref="C176:J176"/>
    <mergeCell ref="E162:F162"/>
    <mergeCell ref="G162:H162"/>
    <mergeCell ref="I162:M162"/>
    <mergeCell ref="E167:F167"/>
    <mergeCell ref="G167:H167"/>
    <mergeCell ref="I167:M167"/>
    <mergeCell ref="E172:F172"/>
    <mergeCell ref="G172:H172"/>
    <mergeCell ref="I172:M172"/>
    <mergeCell ref="E149:M149"/>
    <mergeCell ref="E150:M150"/>
    <mergeCell ref="E151:F151"/>
    <mergeCell ref="G151:H151"/>
    <mergeCell ref="I151:M151"/>
    <mergeCell ref="E153:F153"/>
    <mergeCell ref="G153:I153"/>
    <mergeCell ref="E159:M159"/>
    <mergeCell ref="E160:M160"/>
    <mergeCell ref="E161:F161"/>
    <mergeCell ref="G161:H161"/>
    <mergeCell ref="I161:M161"/>
    <mergeCell ref="E163:F163"/>
    <mergeCell ref="G163:I163"/>
    <mergeCell ref="E152:F152"/>
    <mergeCell ref="G152:H152"/>
    <mergeCell ref="I152:M152"/>
    <mergeCell ref="E157:F157"/>
    <mergeCell ref="G157:H157"/>
    <mergeCell ref="I157:M157"/>
    <mergeCell ref="E154:M154"/>
    <mergeCell ref="E158:F158"/>
    <mergeCell ref="G158:I158"/>
    <mergeCell ref="E63:M63"/>
    <mergeCell ref="E64:M64"/>
    <mergeCell ref="C137:H137"/>
    <mergeCell ref="G67:I67"/>
    <mergeCell ref="J118:M118"/>
    <mergeCell ref="D124:E124"/>
    <mergeCell ref="F124:G124"/>
    <mergeCell ref="H124:I124"/>
    <mergeCell ref="G72:I72"/>
    <mergeCell ref="G77:I77"/>
    <mergeCell ref="G82:I82"/>
    <mergeCell ref="E78:M78"/>
    <mergeCell ref="E79:M79"/>
    <mergeCell ref="E80:F80"/>
    <mergeCell ref="E82:F82"/>
    <mergeCell ref="E73:M73"/>
    <mergeCell ref="E74:M74"/>
    <mergeCell ref="E71:F71"/>
    <mergeCell ref="G71:H71"/>
    <mergeCell ref="I71:M71"/>
    <mergeCell ref="E76:F76"/>
    <mergeCell ref="G76:H76"/>
    <mergeCell ref="I76:M76"/>
    <mergeCell ref="I65:M65"/>
    <mergeCell ref="E62:F62"/>
    <mergeCell ref="G62:I62"/>
    <mergeCell ref="E61:F61"/>
    <mergeCell ref="G61:H61"/>
    <mergeCell ref="I61:M61"/>
    <mergeCell ref="I147:M147"/>
    <mergeCell ref="E68:M68"/>
    <mergeCell ref="E69:M69"/>
    <mergeCell ref="E70:F70"/>
    <mergeCell ref="G70:H70"/>
    <mergeCell ref="I70:M70"/>
    <mergeCell ref="E72:F72"/>
    <mergeCell ref="G147:H147"/>
    <mergeCell ref="E81:F81"/>
    <mergeCell ref="G81:H81"/>
    <mergeCell ref="I81:M81"/>
    <mergeCell ref="G80:H80"/>
    <mergeCell ref="I80:M80"/>
    <mergeCell ref="E75:F75"/>
    <mergeCell ref="G75:H75"/>
    <mergeCell ref="I75:M75"/>
    <mergeCell ref="E77:F77"/>
    <mergeCell ref="F118:G118"/>
    <mergeCell ref="H118:I118"/>
    <mergeCell ref="E67:F67"/>
    <mergeCell ref="E66:F66"/>
    <mergeCell ref="G66:H66"/>
    <mergeCell ref="I66:M66"/>
    <mergeCell ref="C123:M123"/>
    <mergeCell ref="C126:M128"/>
    <mergeCell ref="F35:G35"/>
    <mergeCell ref="F36:G36"/>
    <mergeCell ref="J47:M47"/>
    <mergeCell ref="J46:M46"/>
    <mergeCell ref="H47:I47"/>
    <mergeCell ref="H46:I46"/>
    <mergeCell ref="F47:G47"/>
    <mergeCell ref="F46:G46"/>
    <mergeCell ref="D47:E47"/>
    <mergeCell ref="D46:E46"/>
    <mergeCell ref="D39:E39"/>
    <mergeCell ref="F39:G39"/>
    <mergeCell ref="H39:I39"/>
    <mergeCell ref="D117:E117"/>
    <mergeCell ref="F117:G117"/>
    <mergeCell ref="H117:I117"/>
    <mergeCell ref="J117:M117"/>
    <mergeCell ref="D118:E118"/>
    <mergeCell ref="E65:F65"/>
    <mergeCell ref="G65:H65"/>
    <mergeCell ref="G19:I19"/>
    <mergeCell ref="G57:I57"/>
    <mergeCell ref="L32:M32"/>
    <mergeCell ref="C13:M15"/>
    <mergeCell ref="J39:M39"/>
    <mergeCell ref="D40:E40"/>
    <mergeCell ref="F40:G40"/>
    <mergeCell ref="H40:I40"/>
    <mergeCell ref="J40:M40"/>
    <mergeCell ref="E53:M53"/>
    <mergeCell ref="E54:M54"/>
    <mergeCell ref="C21:D21"/>
    <mergeCell ref="E21:I21"/>
    <mergeCell ref="C45:M45"/>
    <mergeCell ref="C48:M50"/>
    <mergeCell ref="G56:H56"/>
    <mergeCell ref="I56:M56"/>
    <mergeCell ref="E58:M58"/>
    <mergeCell ref="E59:M59"/>
    <mergeCell ref="E60:F60"/>
    <mergeCell ref="G60:H60"/>
    <mergeCell ref="I60:M60"/>
    <mergeCell ref="C207:M207"/>
    <mergeCell ref="G22:I22"/>
    <mergeCell ref="C204:M205"/>
    <mergeCell ref="T16:U18"/>
    <mergeCell ref="C1:M1"/>
    <mergeCell ref="C4:M4"/>
    <mergeCell ref="D5:M5"/>
    <mergeCell ref="C18:D18"/>
    <mergeCell ref="E18:I18"/>
    <mergeCell ref="C94:M98"/>
    <mergeCell ref="C101:M105"/>
    <mergeCell ref="C201:M202"/>
    <mergeCell ref="E57:F57"/>
    <mergeCell ref="E55:F55"/>
    <mergeCell ref="G55:H55"/>
    <mergeCell ref="I55:M55"/>
    <mergeCell ref="D6:M6"/>
    <mergeCell ref="C7:M8"/>
    <mergeCell ref="E20:I20"/>
    <mergeCell ref="F24:I24"/>
    <mergeCell ref="E23:I23"/>
    <mergeCell ref="C22:C24"/>
    <mergeCell ref="C3:M3"/>
    <mergeCell ref="C19:C20"/>
    <mergeCell ref="C2:M2"/>
    <mergeCell ref="P1:U3"/>
    <mergeCell ref="C206:M206"/>
    <mergeCell ref="C41:M43"/>
    <mergeCell ref="P102:U102"/>
    <mergeCell ref="K84:L84"/>
    <mergeCell ref="P103:U111"/>
    <mergeCell ref="C10:M10"/>
    <mergeCell ref="D12:M12"/>
    <mergeCell ref="C38:M38"/>
    <mergeCell ref="C203:M203"/>
    <mergeCell ref="D24:E24"/>
    <mergeCell ref="E155:M155"/>
    <mergeCell ref="E156:F156"/>
    <mergeCell ref="G156:H156"/>
    <mergeCell ref="I156:M156"/>
    <mergeCell ref="C86:M91"/>
    <mergeCell ref="J124:M124"/>
    <mergeCell ref="D125:E125"/>
    <mergeCell ref="F125:G125"/>
    <mergeCell ref="H125:I125"/>
    <mergeCell ref="J125:M125"/>
    <mergeCell ref="D132:M132"/>
    <mergeCell ref="D131:M131"/>
  </mergeCells>
  <phoneticPr fontId="2"/>
  <dataValidations count="16">
    <dataValidation type="list" imeMode="off" allowBlank="1" showInputMessage="1" showErrorMessage="1" sqref="L93 L100 L184 L191">
      <formula1>$P$6:$P$7</formula1>
    </dataValidation>
    <dataValidation type="list" imeMode="off" allowBlank="1" showInputMessage="1" showErrorMessage="1" sqref="L85 L176">
      <formula1>$P$6:$P$10</formula1>
    </dataValidation>
    <dataValidation imeMode="off" allowBlank="1" showInputMessage="1" showErrorMessage="1" sqref="E19 G19:I19"/>
    <dataValidation imeMode="hiragana" allowBlank="1" showInputMessage="1" showErrorMessage="1" sqref="E23:I23 E20:I21 E18:I18 Q6:Q100 E53:M53 E58:M58 E63:M63 E68:M68 E65:F66 E60:F61 E55:F56 E70:F71 E73:M73 E75:F76 E78:M78 E80:F81"/>
    <dataValidation showInputMessage="1" showErrorMessage="1" sqref="G199"/>
    <dataValidation type="whole" showInputMessage="1" showErrorMessage="1" sqref="I199">
      <formula1>1</formula1>
      <formula2>12</formula2>
    </dataValidation>
    <dataValidation type="whole" showInputMessage="1" showErrorMessage="1" sqref="K199">
      <formula1>1</formula1>
      <formula2>31</formula2>
    </dataValidation>
    <dataValidation type="list" errorStyle="warning" allowBlank="1" showInputMessage="1" showErrorMessage="1" errorTitle="リスト内にありませんか？" error="リストにない場合は直接入力してください。" sqref="E57:F57 E148:F148">
      <formula1>$Z$6:$Z$71</formula1>
    </dataValidation>
    <dataValidation imeMode="disabled" allowBlank="1" showInputMessage="1" showErrorMessage="1" sqref="E22 G22:I22 F24:I24 E155:M155 E145:M145 I146:M147 E150:M150 E170:M170 E165:M165 E160:M160 E54:M54 E59:M59 E64:M64 E69:M69 E74:M74 E79:M79 I80:M80 I81:M81 I75:M76 I70:M71 I65:M66 I60:M61 I55:M56 I151:M152 I156:M157 I161:M162 I166:M167 I171:M172"/>
    <dataValidation imeMode="on" allowBlank="1" showInputMessage="1" showErrorMessage="1" sqref="D39:M39 D46:M46 E162:F162 E167:F167 E152:F152 E172:F172 E144:M144 E157:F157 E146:F147"/>
    <dataValidation type="whole" imeMode="disabled" allowBlank="1" showInputMessage="1" showErrorMessage="1" sqref="J57">
      <formula1>0</formula1>
      <formula2>7</formula2>
    </dataValidation>
    <dataValidation type="whole" imeMode="disabled" allowBlank="1" showInputMessage="1" showErrorMessage="1" sqref="L82 L57 L62 L67 L72 L77 L148 L153 L158 L163 L168 L173">
      <formula1>0</formula1>
      <formula2>59</formula2>
    </dataValidation>
    <dataValidation type="list" errorStyle="warning" imeMode="on" allowBlank="1" showInputMessage="1" showErrorMessage="1" errorTitle="リスト内にありませんか？" error="リストにない場合は直接入力してください。" sqref="E77:F77 E67:F67 E62:F62 E82:F82 E72:F72 E168:F168 E158:F158 E153:F153 E173:F173 E163:F163">
      <formula1>$Z$6:$Z$71</formula1>
    </dataValidation>
    <dataValidation type="whole" imeMode="disabled" allowBlank="1" showInputMessage="1" showErrorMessage="1" sqref="J82 J62 J72 J77 J67">
      <formula1>0</formula1>
      <formula2>12</formula2>
    </dataValidation>
    <dataValidation errorStyle="warning" imeMode="on" allowBlank="1" showInputMessage="1" showErrorMessage="1" errorTitle="リスト内にありませんか？" error="リストにない場合は直接入力してください。" sqref="E171:F171 E161:F161 E156:F156 E164:M164 E154:M154 E151:F151 E159:M159 E166:F166 E169:M169 E149:M149"/>
    <dataValidation type="whole" imeMode="disabled" allowBlank="1" showInputMessage="1" showErrorMessage="1" sqref="J173 J168 J163 J158 J153 J148">
      <formula1>0</formula1>
      <formula2>8</formula2>
    </dataValidation>
  </dataValidations>
  <pageMargins left="0.75" right="0.75" top="1" bottom="1" header="0.51200000000000001" footer="0.51200000000000001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データ集!$B$14:$B$15</xm:f>
          </x14:formula1>
          <xm:sqref>C111</xm:sqref>
        </x14:dataValidation>
        <x14:dataValidation type="list" allowBlank="1" showInputMessage="1" showErrorMessage="1">
          <x14:formula1>
            <xm:f>データ集!$B$8:$B$9</xm:f>
          </x14:formula1>
          <xm:sqref>C27:M27</xm:sqref>
        </x14:dataValidation>
        <x14:dataValidation type="list" allowBlank="1" showInputMessage="1" showErrorMessage="1">
          <x14:formula1>
            <xm:f>データ集!$B$11:$B$12</xm:f>
          </x14:formula1>
          <xm:sqref>C30:D30</xm:sqref>
        </x14:dataValidation>
        <x14:dataValidation type="list" allowBlank="1" showInputMessage="1" showErrorMessage="1">
          <x14:formula1>
            <xm:f>データ集!$B$17:$B$21</xm:f>
          </x14:formula1>
          <xm:sqref>C114:D114</xm:sqref>
        </x14:dataValidation>
        <x14:dataValidation type="list" allowBlank="1" showInputMessage="1" showErrorMessage="1">
          <x14:formula1>
            <xm:f>データ集!$B$47:$B$146</xm:f>
          </x14:formula1>
          <xm:sqref>D11:M11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0"/>
  <sheetViews>
    <sheetView zoomScaleNormal="100" workbookViewId="0">
      <selection activeCell="Z25" sqref="Z25:AK25"/>
    </sheetView>
  </sheetViews>
  <sheetFormatPr defaultColWidth="0" defaultRowHeight="0" customHeight="1" zeroHeight="1" x14ac:dyDescent="0.25"/>
  <cols>
    <col min="1" max="5" width="1.90625" style="525" customWidth="1"/>
    <col min="6" max="8" width="2" style="525" customWidth="1"/>
    <col min="9" max="48" width="1.453125" style="525" customWidth="1"/>
    <col min="49" max="54" width="1.26953125" style="525" customWidth="1"/>
    <col min="55" max="55" width="1.453125" style="525" customWidth="1"/>
    <col min="56" max="57" width="1.26953125" style="525" customWidth="1"/>
    <col min="58" max="58" width="1.7265625" style="525" customWidth="1"/>
    <col min="59" max="16384" width="8" style="525" hidden="1"/>
  </cols>
  <sheetData>
    <row r="1" spans="1:58" s="233" customFormat="1" ht="11.25" customHeight="1" x14ac:dyDescent="0.2">
      <c r="BF1" s="234"/>
    </row>
    <row r="2" spans="1:58" s="233" customFormat="1" ht="17.5" x14ac:dyDescent="0.35">
      <c r="A2" s="234"/>
      <c r="B2" s="442" t="str">
        <f>入力フォーム!C27&amp;"参加申込書"</f>
        <v>参加申込書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234"/>
    </row>
    <row r="3" spans="1:58" s="233" customFormat="1" ht="13.5" x14ac:dyDescent="0.25">
      <c r="A3" s="234"/>
      <c r="B3" s="443" t="s">
        <v>699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234"/>
    </row>
    <row r="4" spans="1:58" s="236" customFormat="1" ht="17.25" customHeight="1" x14ac:dyDescent="0.2">
      <c r="A4" s="235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35"/>
    </row>
    <row r="5" spans="1:58" s="236" customFormat="1" ht="14.25" customHeight="1" x14ac:dyDescent="0.2">
      <c r="A5" s="235"/>
      <c r="B5" s="466" t="s">
        <v>700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7"/>
      <c r="N5" s="427" t="str">
        <f>IF(入力フォーム!D12="","",入力フォーム!D12)</f>
        <v/>
      </c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428"/>
      <c r="BB5" s="428"/>
      <c r="BC5" s="428"/>
      <c r="BD5" s="428"/>
      <c r="BE5" s="429"/>
      <c r="BF5" s="235"/>
    </row>
    <row r="6" spans="1:58" s="236" customFormat="1" ht="24.75" customHeight="1" x14ac:dyDescent="0.2">
      <c r="A6" s="235"/>
      <c r="B6" s="465" t="s">
        <v>701</v>
      </c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1"/>
      <c r="N6" s="424" t="str">
        <f>IF(入力フォーム!D11="","",入力フォーム!D11)</f>
        <v/>
      </c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6"/>
      <c r="BF6" s="235"/>
    </row>
    <row r="7" spans="1:58" s="236" customFormat="1" ht="14.25" customHeight="1" x14ac:dyDescent="0.2">
      <c r="A7" s="235"/>
      <c r="B7" s="537" t="s">
        <v>741</v>
      </c>
      <c r="C7" s="459"/>
      <c r="D7" s="459"/>
      <c r="E7" s="459"/>
      <c r="F7" s="538"/>
      <c r="G7" s="453">
        <f>IF(入力フォーム!T21="","",入力フォーム!T21)</f>
        <v>0</v>
      </c>
      <c r="H7" s="454"/>
      <c r="I7" s="454"/>
      <c r="J7" s="454"/>
      <c r="K7" s="454"/>
      <c r="L7" s="459" t="s">
        <v>702</v>
      </c>
      <c r="M7" s="460"/>
      <c r="N7" s="529" t="s">
        <v>700</v>
      </c>
      <c r="O7" s="530"/>
      <c r="P7" s="530"/>
      <c r="Q7" s="530"/>
      <c r="R7" s="530"/>
      <c r="S7" s="530"/>
      <c r="T7" s="530"/>
      <c r="U7" s="531"/>
      <c r="V7" s="431" t="str">
        <f>IF(入力フォーム!D47="","",入力フォーム!D47)</f>
        <v/>
      </c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536" t="str">
        <f>IF(入力フォーム!F47="","",入力フォーム!F47)</f>
        <v/>
      </c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431" t="str">
        <f>IF(入力フォーム!H47="","",入力フォーム!H47)</f>
        <v/>
      </c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535"/>
      <c r="BF7" s="235"/>
    </row>
    <row r="8" spans="1:58" s="236" customFormat="1" ht="23.25" customHeight="1" x14ac:dyDescent="0.2">
      <c r="A8" s="235"/>
      <c r="B8" s="539"/>
      <c r="C8" s="461"/>
      <c r="D8" s="461"/>
      <c r="E8" s="461"/>
      <c r="F8" s="540"/>
      <c r="G8" s="455"/>
      <c r="H8" s="456"/>
      <c r="I8" s="456"/>
      <c r="J8" s="456"/>
      <c r="K8" s="456"/>
      <c r="L8" s="461"/>
      <c r="M8" s="462"/>
      <c r="N8" s="526" t="s">
        <v>742</v>
      </c>
      <c r="O8" s="527"/>
      <c r="P8" s="527"/>
      <c r="Q8" s="527"/>
      <c r="R8" s="527"/>
      <c r="S8" s="527"/>
      <c r="T8" s="527"/>
      <c r="U8" s="528"/>
      <c r="V8" s="467" t="str">
        <f>IF(入力フォーム!D46="","",入力フォーム!D46)</f>
        <v/>
      </c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 t="str">
        <f>IF(入力フォーム!F46="","",入力フォーム!F46)</f>
        <v/>
      </c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 t="str">
        <f>IF(入力フォーム!H46="","",入力フォーム!H46)</f>
        <v/>
      </c>
      <c r="AU8" s="467"/>
      <c r="AV8" s="467"/>
      <c r="AW8" s="467"/>
      <c r="AX8" s="467"/>
      <c r="AY8" s="467"/>
      <c r="AZ8" s="467"/>
      <c r="BA8" s="467"/>
      <c r="BB8" s="467"/>
      <c r="BC8" s="467"/>
      <c r="BD8" s="467"/>
      <c r="BE8" s="468"/>
      <c r="BF8" s="235"/>
    </row>
    <row r="9" spans="1:58" s="236" customFormat="1" ht="11" x14ac:dyDescent="0.2">
      <c r="A9" s="235"/>
      <c r="B9" s="539"/>
      <c r="C9" s="461"/>
      <c r="D9" s="461"/>
      <c r="E9" s="461"/>
      <c r="F9" s="540"/>
      <c r="G9" s="455"/>
      <c r="H9" s="456"/>
      <c r="I9" s="456"/>
      <c r="J9" s="456"/>
      <c r="K9" s="456"/>
      <c r="L9" s="461"/>
      <c r="M9" s="462"/>
      <c r="N9" s="529" t="s">
        <v>700</v>
      </c>
      <c r="O9" s="530"/>
      <c r="P9" s="530"/>
      <c r="Q9" s="530"/>
      <c r="R9" s="530"/>
      <c r="S9" s="530"/>
      <c r="T9" s="530"/>
      <c r="U9" s="531"/>
      <c r="V9" s="431" t="str">
        <f>IF(入力フォーム!D40="","",入力フォーム!D40)</f>
        <v/>
      </c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 t="str">
        <f>IF(入力フォーム!F40="","",入力フォーム!F40)</f>
        <v/>
      </c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 t="str">
        <f>IF(入力フォーム!H40="","",入力フォーム!H40)</f>
        <v/>
      </c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535"/>
      <c r="BF9" s="235"/>
    </row>
    <row r="10" spans="1:58" s="236" customFormat="1" ht="23.25" customHeight="1" x14ac:dyDescent="0.2">
      <c r="A10" s="235"/>
      <c r="B10" s="541"/>
      <c r="C10" s="463"/>
      <c r="D10" s="463"/>
      <c r="E10" s="463"/>
      <c r="F10" s="542"/>
      <c r="G10" s="457"/>
      <c r="H10" s="458"/>
      <c r="I10" s="458"/>
      <c r="J10" s="458"/>
      <c r="K10" s="458"/>
      <c r="L10" s="463"/>
      <c r="M10" s="464"/>
      <c r="N10" s="532" t="s">
        <v>743</v>
      </c>
      <c r="O10" s="533"/>
      <c r="P10" s="533"/>
      <c r="Q10" s="533"/>
      <c r="R10" s="533"/>
      <c r="S10" s="533"/>
      <c r="T10" s="533"/>
      <c r="U10" s="534"/>
      <c r="V10" s="467" t="str">
        <f>IF(入力フォーム!D39="","",入力フォーム!D39)</f>
        <v/>
      </c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32" t="str">
        <f>IF(入力フォーム!F39="","",入力フォーム!F39)</f>
        <v/>
      </c>
      <c r="AI10" s="432"/>
      <c r="AJ10" s="432"/>
      <c r="AK10" s="432"/>
      <c r="AL10" s="432"/>
      <c r="AM10" s="432"/>
      <c r="AN10" s="432"/>
      <c r="AO10" s="432"/>
      <c r="AP10" s="432"/>
      <c r="AQ10" s="432"/>
      <c r="AR10" s="432"/>
      <c r="AS10" s="432"/>
      <c r="AT10" s="467" t="str">
        <f>IF(入力フォーム!H39="","",入力フォーム!H39)</f>
        <v/>
      </c>
      <c r="AU10" s="467"/>
      <c r="AV10" s="467"/>
      <c r="AW10" s="467"/>
      <c r="AX10" s="467"/>
      <c r="AY10" s="467"/>
      <c r="AZ10" s="467"/>
      <c r="BA10" s="467"/>
      <c r="BB10" s="467"/>
      <c r="BC10" s="467"/>
      <c r="BD10" s="467"/>
      <c r="BE10" s="468"/>
      <c r="BF10" s="235"/>
    </row>
    <row r="11" spans="1:58" s="236" customFormat="1" ht="23.25" customHeight="1" x14ac:dyDescent="0.2">
      <c r="A11" s="235"/>
      <c r="B11" s="543" t="s">
        <v>745</v>
      </c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5"/>
      <c r="Z11" s="543" t="s">
        <v>744</v>
      </c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5"/>
      <c r="AL11" s="543" t="s">
        <v>746</v>
      </c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5"/>
      <c r="AX11" s="436" t="s">
        <v>703</v>
      </c>
      <c r="AY11" s="436"/>
      <c r="AZ11" s="436"/>
      <c r="BA11" s="436"/>
      <c r="BB11" s="436"/>
      <c r="BC11" s="436"/>
      <c r="BD11" s="436"/>
      <c r="BE11" s="437"/>
      <c r="BF11" s="235"/>
    </row>
    <row r="12" spans="1:58" s="236" customFormat="1" ht="13" x14ac:dyDescent="0.2">
      <c r="A12" s="235"/>
      <c r="B12" s="466" t="s">
        <v>704</v>
      </c>
      <c r="C12" s="436"/>
      <c r="D12" s="436"/>
      <c r="E12" s="436"/>
      <c r="F12" s="483"/>
      <c r="G12" s="487" t="str">
        <f>IF(入力フォーム!E53="","",入力フォーム!E53)</f>
        <v/>
      </c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9"/>
      <c r="Z12" s="493" t="str">
        <f>IF(入力フォーム!E55="","",入力フォーム!E55)</f>
        <v/>
      </c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5"/>
      <c r="AL12" s="447" t="str">
        <f>IF(入力フォーム!E57="","",入力フォーム!E57)</f>
        <v/>
      </c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48"/>
      <c r="AX12" s="447" t="str">
        <f>IF(入力フォーム!J57="","",入力フォーム!J57)</f>
        <v/>
      </c>
      <c r="AY12" s="433"/>
      <c r="AZ12" s="430" t="s">
        <v>705</v>
      </c>
      <c r="BA12" s="430"/>
      <c r="BB12" s="433" t="str">
        <f>IF(入力フォーム!L57="","",入力フォーム!L57)</f>
        <v/>
      </c>
      <c r="BC12" s="433"/>
      <c r="BD12" s="436" t="s">
        <v>706</v>
      </c>
      <c r="BE12" s="437"/>
      <c r="BF12" s="235"/>
    </row>
    <row r="13" spans="1:58" s="236" customFormat="1" ht="13" x14ac:dyDescent="0.2">
      <c r="A13" s="235"/>
      <c r="B13" s="484"/>
      <c r="C13" s="485"/>
      <c r="D13" s="485"/>
      <c r="E13" s="485"/>
      <c r="F13" s="486"/>
      <c r="G13" s="490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2"/>
      <c r="Z13" s="496" t="str">
        <f>IF(入力フォーム!E56="","","("&amp;入力フォーム!E56&amp;")")</f>
        <v/>
      </c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8"/>
      <c r="AL13" s="449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50"/>
      <c r="AX13" s="449"/>
      <c r="AY13" s="434"/>
      <c r="AZ13" s="431"/>
      <c r="BA13" s="431"/>
      <c r="BB13" s="434"/>
      <c r="BC13" s="434"/>
      <c r="BD13" s="438"/>
      <c r="BE13" s="439"/>
      <c r="BF13" s="235"/>
    </row>
    <row r="14" spans="1:58" s="236" customFormat="1" ht="13" x14ac:dyDescent="0.2">
      <c r="A14" s="235"/>
      <c r="B14" s="470" t="s">
        <v>707</v>
      </c>
      <c r="C14" s="471"/>
      <c r="D14" s="471"/>
      <c r="E14" s="471"/>
      <c r="F14" s="472"/>
      <c r="G14" s="474" t="str">
        <f>IF(入力フォーム!E54="","",入力フォーム!E54)</f>
        <v/>
      </c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6"/>
      <c r="Z14" s="480" t="str">
        <f>IF(入力フォーム!I55="","",入力フォーム!I55)</f>
        <v/>
      </c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2"/>
      <c r="AL14" s="449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50"/>
      <c r="AX14" s="449"/>
      <c r="AY14" s="434"/>
      <c r="AZ14" s="431"/>
      <c r="BA14" s="431"/>
      <c r="BB14" s="434"/>
      <c r="BC14" s="434"/>
      <c r="BD14" s="438"/>
      <c r="BE14" s="439"/>
      <c r="BF14" s="235"/>
    </row>
    <row r="15" spans="1:58" s="236" customFormat="1" ht="13" x14ac:dyDescent="0.2">
      <c r="A15" s="235"/>
      <c r="B15" s="465"/>
      <c r="C15" s="440"/>
      <c r="D15" s="440"/>
      <c r="E15" s="440"/>
      <c r="F15" s="473"/>
      <c r="G15" s="477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9"/>
      <c r="Z15" s="444" t="str">
        <f>IF(入力フォーム!I56="","","("&amp;入力フォーム!I56&amp;")")</f>
        <v/>
      </c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6"/>
      <c r="AL15" s="451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52"/>
      <c r="AX15" s="451"/>
      <c r="AY15" s="435"/>
      <c r="AZ15" s="432"/>
      <c r="BA15" s="432"/>
      <c r="BB15" s="435"/>
      <c r="BC15" s="435"/>
      <c r="BD15" s="440"/>
      <c r="BE15" s="441"/>
      <c r="BF15" s="235"/>
    </row>
    <row r="16" spans="1:58" s="236" customFormat="1" ht="13" x14ac:dyDescent="0.2">
      <c r="A16" s="235"/>
      <c r="B16" s="466" t="s">
        <v>704</v>
      </c>
      <c r="C16" s="436"/>
      <c r="D16" s="436"/>
      <c r="E16" s="436"/>
      <c r="F16" s="483"/>
      <c r="G16" s="487" t="str">
        <f>IF(入力フォーム!E58="","",入力フォーム!E58)</f>
        <v/>
      </c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9"/>
      <c r="Z16" s="493" t="str">
        <f>IF(入力フォーム!E60="","",入力フォーム!E60)</f>
        <v/>
      </c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5"/>
      <c r="AL16" s="447" t="str">
        <f>IF(入力フォーム!E62="","",入力フォーム!E62)</f>
        <v/>
      </c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48"/>
      <c r="AX16" s="447" t="str">
        <f>IF(入力フォーム!J62="","",入力フォーム!J62)</f>
        <v/>
      </c>
      <c r="AY16" s="433"/>
      <c r="AZ16" s="430" t="s">
        <v>705</v>
      </c>
      <c r="BA16" s="430"/>
      <c r="BB16" s="433" t="str">
        <f>IF(入力フォーム!L62="","",入力フォーム!L62)</f>
        <v/>
      </c>
      <c r="BC16" s="433"/>
      <c r="BD16" s="436" t="s">
        <v>706</v>
      </c>
      <c r="BE16" s="437"/>
      <c r="BF16" s="235"/>
    </row>
    <row r="17" spans="1:58" s="236" customFormat="1" ht="13" x14ac:dyDescent="0.2">
      <c r="A17" s="235"/>
      <c r="B17" s="484"/>
      <c r="C17" s="485"/>
      <c r="D17" s="485"/>
      <c r="E17" s="485"/>
      <c r="F17" s="486"/>
      <c r="G17" s="490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2"/>
      <c r="Z17" s="496" t="str">
        <f>IF(入力フォーム!E61="","","("&amp;入力フォーム!E61&amp;")")</f>
        <v/>
      </c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8"/>
      <c r="AL17" s="449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50"/>
      <c r="AX17" s="449"/>
      <c r="AY17" s="434"/>
      <c r="AZ17" s="431"/>
      <c r="BA17" s="431"/>
      <c r="BB17" s="434"/>
      <c r="BC17" s="434"/>
      <c r="BD17" s="438"/>
      <c r="BE17" s="439"/>
      <c r="BF17" s="235"/>
    </row>
    <row r="18" spans="1:58" s="236" customFormat="1" ht="13" x14ac:dyDescent="0.2">
      <c r="A18" s="235"/>
      <c r="B18" s="470" t="s">
        <v>707</v>
      </c>
      <c r="C18" s="471"/>
      <c r="D18" s="471"/>
      <c r="E18" s="471"/>
      <c r="F18" s="472"/>
      <c r="G18" s="474" t="str">
        <f>IF(入力フォーム!E59="","",入力フォーム!E59)</f>
        <v/>
      </c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6"/>
      <c r="Z18" s="480" t="str">
        <f>IF(入力フォーム!I60="","",入力フォーム!I60)</f>
        <v/>
      </c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2"/>
      <c r="AL18" s="449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50"/>
      <c r="AX18" s="449"/>
      <c r="AY18" s="434"/>
      <c r="AZ18" s="431"/>
      <c r="BA18" s="431"/>
      <c r="BB18" s="434"/>
      <c r="BC18" s="434"/>
      <c r="BD18" s="438"/>
      <c r="BE18" s="439"/>
      <c r="BF18" s="235"/>
    </row>
    <row r="19" spans="1:58" s="236" customFormat="1" ht="13" x14ac:dyDescent="0.2">
      <c r="A19" s="235"/>
      <c r="B19" s="465"/>
      <c r="C19" s="440"/>
      <c r="D19" s="440"/>
      <c r="E19" s="440"/>
      <c r="F19" s="473"/>
      <c r="G19" s="477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9"/>
      <c r="Z19" s="444" t="str">
        <f>IF(入力フォーム!I61="","","("&amp;入力フォーム!I61&amp;")")</f>
        <v/>
      </c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6"/>
      <c r="AL19" s="451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52"/>
      <c r="AX19" s="451"/>
      <c r="AY19" s="435"/>
      <c r="AZ19" s="432"/>
      <c r="BA19" s="432"/>
      <c r="BB19" s="435"/>
      <c r="BC19" s="435"/>
      <c r="BD19" s="440"/>
      <c r="BE19" s="441"/>
      <c r="BF19" s="235"/>
    </row>
    <row r="20" spans="1:58" s="236" customFormat="1" ht="13" x14ac:dyDescent="0.2">
      <c r="A20" s="235"/>
      <c r="B20" s="466" t="s">
        <v>704</v>
      </c>
      <c r="C20" s="436"/>
      <c r="D20" s="436"/>
      <c r="E20" s="436"/>
      <c r="F20" s="483"/>
      <c r="G20" s="487" t="str">
        <f>IF(入力フォーム!E63="","",入力フォーム!E63)</f>
        <v/>
      </c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9"/>
      <c r="Z20" s="493" t="str">
        <f>IF(入力フォーム!E65="","",入力フォーム!E65)</f>
        <v/>
      </c>
      <c r="AA20" s="494"/>
      <c r="AB20" s="494"/>
      <c r="AC20" s="494"/>
      <c r="AD20" s="494"/>
      <c r="AE20" s="494"/>
      <c r="AF20" s="494"/>
      <c r="AG20" s="494"/>
      <c r="AH20" s="494"/>
      <c r="AI20" s="494"/>
      <c r="AJ20" s="494"/>
      <c r="AK20" s="495"/>
      <c r="AL20" s="447" t="str">
        <f>IF(入力フォーム!E67="","",入力フォーム!E67)</f>
        <v/>
      </c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48"/>
      <c r="AX20" s="447" t="str">
        <f>IF(入力フォーム!J67="","",入力フォーム!J67)</f>
        <v/>
      </c>
      <c r="AY20" s="433"/>
      <c r="AZ20" s="430" t="s">
        <v>705</v>
      </c>
      <c r="BA20" s="430"/>
      <c r="BB20" s="433" t="str">
        <f>IF(入力フォーム!L67="","",入力フォーム!L67)</f>
        <v/>
      </c>
      <c r="BC20" s="433"/>
      <c r="BD20" s="436" t="s">
        <v>706</v>
      </c>
      <c r="BE20" s="437"/>
      <c r="BF20" s="235"/>
    </row>
    <row r="21" spans="1:58" s="236" customFormat="1" ht="13" x14ac:dyDescent="0.2">
      <c r="A21" s="235"/>
      <c r="B21" s="484"/>
      <c r="C21" s="485"/>
      <c r="D21" s="485"/>
      <c r="E21" s="485"/>
      <c r="F21" s="486"/>
      <c r="G21" s="490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2"/>
      <c r="Z21" s="496" t="str">
        <f>IF(入力フォーム!E66="","","("&amp;入力フォーム!E66&amp;")")</f>
        <v/>
      </c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8"/>
      <c r="AL21" s="449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50"/>
      <c r="AX21" s="449"/>
      <c r="AY21" s="434"/>
      <c r="AZ21" s="431"/>
      <c r="BA21" s="431"/>
      <c r="BB21" s="434"/>
      <c r="BC21" s="434"/>
      <c r="BD21" s="438"/>
      <c r="BE21" s="439"/>
      <c r="BF21" s="235"/>
    </row>
    <row r="22" spans="1:58" s="236" customFormat="1" ht="13" x14ac:dyDescent="0.2">
      <c r="A22" s="235"/>
      <c r="B22" s="470" t="s">
        <v>707</v>
      </c>
      <c r="C22" s="471"/>
      <c r="D22" s="471"/>
      <c r="E22" s="471"/>
      <c r="F22" s="472"/>
      <c r="G22" s="474" t="str">
        <f>IF(入力フォーム!E64="","",入力フォーム!E64)</f>
        <v/>
      </c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6"/>
      <c r="Z22" s="480" t="str">
        <f>IF(入力フォーム!I65="","",入力フォーム!I65)</f>
        <v/>
      </c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2"/>
      <c r="AL22" s="449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50"/>
      <c r="AX22" s="449"/>
      <c r="AY22" s="434"/>
      <c r="AZ22" s="431"/>
      <c r="BA22" s="431"/>
      <c r="BB22" s="434"/>
      <c r="BC22" s="434"/>
      <c r="BD22" s="438"/>
      <c r="BE22" s="439"/>
      <c r="BF22" s="235"/>
    </row>
    <row r="23" spans="1:58" s="236" customFormat="1" ht="13" x14ac:dyDescent="0.2">
      <c r="A23" s="235"/>
      <c r="B23" s="465"/>
      <c r="C23" s="440"/>
      <c r="D23" s="440"/>
      <c r="E23" s="440"/>
      <c r="F23" s="473"/>
      <c r="G23" s="477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9"/>
      <c r="Z23" s="444" t="str">
        <f>IF(入力フォーム!I66="","","("&amp;入力フォーム!I66&amp;")")</f>
        <v/>
      </c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6"/>
      <c r="AL23" s="451"/>
      <c r="AM23" s="435"/>
      <c r="AN23" s="435"/>
      <c r="AO23" s="435"/>
      <c r="AP23" s="435"/>
      <c r="AQ23" s="435"/>
      <c r="AR23" s="435"/>
      <c r="AS23" s="435"/>
      <c r="AT23" s="435"/>
      <c r="AU23" s="435"/>
      <c r="AV23" s="435"/>
      <c r="AW23" s="452"/>
      <c r="AX23" s="451"/>
      <c r="AY23" s="435"/>
      <c r="AZ23" s="432"/>
      <c r="BA23" s="432"/>
      <c r="BB23" s="435"/>
      <c r="BC23" s="435"/>
      <c r="BD23" s="440"/>
      <c r="BE23" s="441"/>
      <c r="BF23" s="235"/>
    </row>
    <row r="24" spans="1:58" s="236" customFormat="1" ht="13" x14ac:dyDescent="0.2">
      <c r="A24" s="235"/>
      <c r="B24" s="466" t="s">
        <v>704</v>
      </c>
      <c r="C24" s="436"/>
      <c r="D24" s="436"/>
      <c r="E24" s="436"/>
      <c r="F24" s="483"/>
      <c r="G24" s="487" t="str">
        <f>IF(入力フォーム!E68="","",入力フォーム!E68)</f>
        <v/>
      </c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9"/>
      <c r="Z24" s="493" t="str">
        <f>IF(入力フォーム!E70="","",入力フォーム!E70)</f>
        <v/>
      </c>
      <c r="AA24" s="494"/>
      <c r="AB24" s="494"/>
      <c r="AC24" s="494"/>
      <c r="AD24" s="494"/>
      <c r="AE24" s="494"/>
      <c r="AF24" s="494"/>
      <c r="AG24" s="494"/>
      <c r="AH24" s="494"/>
      <c r="AI24" s="494"/>
      <c r="AJ24" s="494"/>
      <c r="AK24" s="495"/>
      <c r="AL24" s="447" t="str">
        <f>IF(入力フォーム!E72="","",入力フォーム!E72)</f>
        <v/>
      </c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48"/>
      <c r="AX24" s="447" t="str">
        <f>IF(入力フォーム!J72="","",入力フォーム!J72)</f>
        <v/>
      </c>
      <c r="AY24" s="433"/>
      <c r="AZ24" s="430" t="s">
        <v>705</v>
      </c>
      <c r="BA24" s="430"/>
      <c r="BB24" s="433" t="str">
        <f>IF(入力フォーム!L72="","",入力フォーム!L72)</f>
        <v/>
      </c>
      <c r="BC24" s="433"/>
      <c r="BD24" s="436" t="s">
        <v>706</v>
      </c>
      <c r="BE24" s="437"/>
      <c r="BF24" s="235"/>
    </row>
    <row r="25" spans="1:58" s="236" customFormat="1" ht="13" x14ac:dyDescent="0.2">
      <c r="A25" s="235"/>
      <c r="B25" s="484"/>
      <c r="C25" s="485"/>
      <c r="D25" s="485"/>
      <c r="E25" s="485"/>
      <c r="F25" s="486"/>
      <c r="G25" s="490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2"/>
      <c r="Z25" s="496" t="str">
        <f>IF(入力フォーム!E71="","","("&amp;入力フォーム!E71&amp;")")</f>
        <v/>
      </c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8"/>
      <c r="AL25" s="449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50"/>
      <c r="AX25" s="449"/>
      <c r="AY25" s="434"/>
      <c r="AZ25" s="431"/>
      <c r="BA25" s="431"/>
      <c r="BB25" s="434"/>
      <c r="BC25" s="434"/>
      <c r="BD25" s="438"/>
      <c r="BE25" s="439"/>
      <c r="BF25" s="235"/>
    </row>
    <row r="26" spans="1:58" s="236" customFormat="1" ht="13" x14ac:dyDescent="0.2">
      <c r="A26" s="235"/>
      <c r="B26" s="470" t="s">
        <v>707</v>
      </c>
      <c r="C26" s="471"/>
      <c r="D26" s="471"/>
      <c r="E26" s="471"/>
      <c r="F26" s="472"/>
      <c r="G26" s="474" t="str">
        <f>IF(入力フォーム!E69="","",入力フォーム!E69)</f>
        <v/>
      </c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6"/>
      <c r="Z26" s="480" t="str">
        <f>IF(入力フォーム!I70="","",入力フォーム!I70)</f>
        <v/>
      </c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2"/>
      <c r="AL26" s="449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50"/>
      <c r="AX26" s="449"/>
      <c r="AY26" s="434"/>
      <c r="AZ26" s="431"/>
      <c r="BA26" s="431"/>
      <c r="BB26" s="434"/>
      <c r="BC26" s="434"/>
      <c r="BD26" s="438"/>
      <c r="BE26" s="439"/>
      <c r="BF26" s="235"/>
    </row>
    <row r="27" spans="1:58" s="236" customFormat="1" ht="13" x14ac:dyDescent="0.2">
      <c r="A27" s="235"/>
      <c r="B27" s="465"/>
      <c r="C27" s="440"/>
      <c r="D27" s="440"/>
      <c r="E27" s="440"/>
      <c r="F27" s="473"/>
      <c r="G27" s="477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9"/>
      <c r="Z27" s="444" t="str">
        <f>IF(入力フォーム!I71="","","("&amp;入力フォーム!I71&amp;")")</f>
        <v/>
      </c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6"/>
      <c r="AL27" s="451"/>
      <c r="AM27" s="435"/>
      <c r="AN27" s="435"/>
      <c r="AO27" s="435"/>
      <c r="AP27" s="435"/>
      <c r="AQ27" s="435"/>
      <c r="AR27" s="435"/>
      <c r="AS27" s="435"/>
      <c r="AT27" s="435"/>
      <c r="AU27" s="435"/>
      <c r="AV27" s="435"/>
      <c r="AW27" s="452"/>
      <c r="AX27" s="451"/>
      <c r="AY27" s="435"/>
      <c r="AZ27" s="432"/>
      <c r="BA27" s="432"/>
      <c r="BB27" s="435"/>
      <c r="BC27" s="435"/>
      <c r="BD27" s="440"/>
      <c r="BE27" s="441"/>
      <c r="BF27" s="235"/>
    </row>
    <row r="28" spans="1:58" s="236" customFormat="1" ht="13" x14ac:dyDescent="0.2">
      <c r="A28" s="235"/>
      <c r="B28" s="466" t="s">
        <v>704</v>
      </c>
      <c r="C28" s="436"/>
      <c r="D28" s="436"/>
      <c r="E28" s="436"/>
      <c r="F28" s="483"/>
      <c r="G28" s="487" t="str">
        <f>IF(入力フォーム!E73="","",入力フォーム!E73)</f>
        <v/>
      </c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9"/>
      <c r="Z28" s="493" t="str">
        <f>IF(入力フォーム!E75="","",入力フォーム!E75)</f>
        <v/>
      </c>
      <c r="AA28" s="494"/>
      <c r="AB28" s="494"/>
      <c r="AC28" s="494"/>
      <c r="AD28" s="494"/>
      <c r="AE28" s="494"/>
      <c r="AF28" s="494"/>
      <c r="AG28" s="494"/>
      <c r="AH28" s="494"/>
      <c r="AI28" s="494"/>
      <c r="AJ28" s="494"/>
      <c r="AK28" s="495"/>
      <c r="AL28" s="447" t="str">
        <f>IF(入力フォーム!E77="","",入力フォーム!E77)</f>
        <v/>
      </c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48"/>
      <c r="AX28" s="447" t="str">
        <f>IF(入力フォーム!J77="","",入力フォーム!J77)</f>
        <v/>
      </c>
      <c r="AY28" s="433"/>
      <c r="AZ28" s="430" t="s">
        <v>705</v>
      </c>
      <c r="BA28" s="430"/>
      <c r="BB28" s="433" t="str">
        <f>IF(入力フォーム!L77="","",入力フォーム!L77)</f>
        <v/>
      </c>
      <c r="BC28" s="433"/>
      <c r="BD28" s="436" t="s">
        <v>706</v>
      </c>
      <c r="BE28" s="437"/>
      <c r="BF28" s="235"/>
    </row>
    <row r="29" spans="1:58" s="236" customFormat="1" ht="13" x14ac:dyDescent="0.2">
      <c r="A29" s="235"/>
      <c r="B29" s="484"/>
      <c r="C29" s="485"/>
      <c r="D29" s="485"/>
      <c r="E29" s="485"/>
      <c r="F29" s="486"/>
      <c r="G29" s="490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2"/>
      <c r="Z29" s="496" t="str">
        <f>IF(入力フォーム!E76="","","("&amp;入力フォーム!E76&amp;")")</f>
        <v/>
      </c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8"/>
      <c r="AL29" s="449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50"/>
      <c r="AX29" s="449"/>
      <c r="AY29" s="434"/>
      <c r="AZ29" s="431"/>
      <c r="BA29" s="431"/>
      <c r="BB29" s="434"/>
      <c r="BC29" s="434"/>
      <c r="BD29" s="438"/>
      <c r="BE29" s="439"/>
      <c r="BF29" s="235"/>
    </row>
    <row r="30" spans="1:58" s="236" customFormat="1" ht="13" x14ac:dyDescent="0.2">
      <c r="A30" s="235"/>
      <c r="B30" s="470" t="s">
        <v>707</v>
      </c>
      <c r="C30" s="471"/>
      <c r="D30" s="471"/>
      <c r="E30" s="471"/>
      <c r="F30" s="472"/>
      <c r="G30" s="474" t="str">
        <f>IF(入力フォーム!E74="","",入力フォーム!E74)</f>
        <v/>
      </c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6"/>
      <c r="Z30" s="480" t="str">
        <f>IF(入力フォーム!I75="","",入力フォーム!I75)</f>
        <v/>
      </c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2"/>
      <c r="AL30" s="449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50"/>
      <c r="AX30" s="449"/>
      <c r="AY30" s="434"/>
      <c r="AZ30" s="431"/>
      <c r="BA30" s="431"/>
      <c r="BB30" s="434"/>
      <c r="BC30" s="434"/>
      <c r="BD30" s="438"/>
      <c r="BE30" s="439"/>
      <c r="BF30" s="235"/>
    </row>
    <row r="31" spans="1:58" s="236" customFormat="1" ht="13" x14ac:dyDescent="0.2">
      <c r="A31" s="235"/>
      <c r="B31" s="465"/>
      <c r="C31" s="440"/>
      <c r="D31" s="440"/>
      <c r="E31" s="440"/>
      <c r="F31" s="473"/>
      <c r="G31" s="477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9"/>
      <c r="Z31" s="444" t="str">
        <f>IF(入力フォーム!I76="","","("&amp;入力フォーム!I76&amp;")")</f>
        <v/>
      </c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6"/>
      <c r="AL31" s="451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52"/>
      <c r="AX31" s="451"/>
      <c r="AY31" s="435"/>
      <c r="AZ31" s="432"/>
      <c r="BA31" s="432"/>
      <c r="BB31" s="435"/>
      <c r="BC31" s="435"/>
      <c r="BD31" s="440"/>
      <c r="BE31" s="441"/>
      <c r="BF31" s="235"/>
    </row>
    <row r="32" spans="1:58" s="236" customFormat="1" ht="13" x14ac:dyDescent="0.2">
      <c r="A32" s="235"/>
      <c r="B32" s="466" t="s">
        <v>704</v>
      </c>
      <c r="C32" s="436"/>
      <c r="D32" s="436"/>
      <c r="E32" s="436"/>
      <c r="F32" s="483"/>
      <c r="G32" s="487" t="str">
        <f>IF(入力フォーム!E78="","",入力フォーム!E78)</f>
        <v/>
      </c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9"/>
      <c r="Z32" s="493" t="str">
        <f>IF(入力フォーム!E80="","",入力フォーム!E80)</f>
        <v/>
      </c>
      <c r="AA32" s="494"/>
      <c r="AB32" s="494"/>
      <c r="AC32" s="494"/>
      <c r="AD32" s="494"/>
      <c r="AE32" s="494"/>
      <c r="AF32" s="494"/>
      <c r="AG32" s="494"/>
      <c r="AH32" s="494"/>
      <c r="AI32" s="494"/>
      <c r="AJ32" s="494"/>
      <c r="AK32" s="495"/>
      <c r="AL32" s="447" t="str">
        <f>IF(入力フォーム!E82="","",入力フォーム!E82)</f>
        <v/>
      </c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48"/>
      <c r="AX32" s="447" t="str">
        <f>IF(入力フォーム!J82="","",入力フォーム!J82)</f>
        <v/>
      </c>
      <c r="AY32" s="433"/>
      <c r="AZ32" s="430" t="s">
        <v>705</v>
      </c>
      <c r="BA32" s="430"/>
      <c r="BB32" s="433" t="str">
        <f>IF(入力フォーム!L82="","",入力フォーム!L82)</f>
        <v/>
      </c>
      <c r="BC32" s="433"/>
      <c r="BD32" s="436" t="s">
        <v>706</v>
      </c>
      <c r="BE32" s="437"/>
      <c r="BF32" s="235"/>
    </row>
    <row r="33" spans="1:58" s="236" customFormat="1" ht="13" x14ac:dyDescent="0.2">
      <c r="A33" s="235"/>
      <c r="B33" s="484"/>
      <c r="C33" s="485"/>
      <c r="D33" s="485"/>
      <c r="E33" s="485"/>
      <c r="F33" s="486"/>
      <c r="G33" s="490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2"/>
      <c r="Z33" s="496" t="str">
        <f>IF(入力フォーム!E81="","","("&amp;入力フォーム!E81&amp;")")</f>
        <v/>
      </c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8"/>
      <c r="AL33" s="449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50"/>
      <c r="AX33" s="449"/>
      <c r="AY33" s="434"/>
      <c r="AZ33" s="431"/>
      <c r="BA33" s="431"/>
      <c r="BB33" s="434"/>
      <c r="BC33" s="434"/>
      <c r="BD33" s="438"/>
      <c r="BE33" s="439"/>
      <c r="BF33" s="235"/>
    </row>
    <row r="34" spans="1:58" s="236" customFormat="1" ht="13" x14ac:dyDescent="0.2">
      <c r="A34" s="235"/>
      <c r="B34" s="470" t="s">
        <v>707</v>
      </c>
      <c r="C34" s="471"/>
      <c r="D34" s="471"/>
      <c r="E34" s="471"/>
      <c r="F34" s="472"/>
      <c r="G34" s="474" t="str">
        <f>IF(入力フォーム!E79="","",入力フォーム!E79)</f>
        <v/>
      </c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6"/>
      <c r="Z34" s="480" t="str">
        <f>IF(入力フォーム!I80="","",入力フォーム!I80)</f>
        <v/>
      </c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2"/>
      <c r="AL34" s="449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50"/>
      <c r="AX34" s="449"/>
      <c r="AY34" s="434"/>
      <c r="AZ34" s="431"/>
      <c r="BA34" s="431"/>
      <c r="BB34" s="434"/>
      <c r="BC34" s="434"/>
      <c r="BD34" s="438"/>
      <c r="BE34" s="439"/>
      <c r="BF34" s="235"/>
    </row>
    <row r="35" spans="1:58" s="236" customFormat="1" ht="13" x14ac:dyDescent="0.2">
      <c r="A35" s="235"/>
      <c r="B35" s="465"/>
      <c r="C35" s="440"/>
      <c r="D35" s="440"/>
      <c r="E35" s="440"/>
      <c r="F35" s="473"/>
      <c r="G35" s="477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9"/>
      <c r="Z35" s="444" t="str">
        <f>IF(入力フォーム!I81="","","("&amp;入力フォーム!I81&amp;")")</f>
        <v/>
      </c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6"/>
      <c r="AL35" s="451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52"/>
      <c r="AX35" s="451"/>
      <c r="AY35" s="435"/>
      <c r="AZ35" s="432"/>
      <c r="BA35" s="432"/>
      <c r="BB35" s="435"/>
      <c r="BC35" s="435"/>
      <c r="BD35" s="440"/>
      <c r="BE35" s="441"/>
      <c r="BF35" s="235"/>
    </row>
    <row r="36" spans="1:58" s="236" customFormat="1" ht="14.25" customHeight="1" x14ac:dyDescent="0.2">
      <c r="A36" s="235"/>
      <c r="B36" s="501" t="s">
        <v>734</v>
      </c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2"/>
      <c r="V36" s="502"/>
      <c r="W36" s="500"/>
      <c r="X36" s="503"/>
      <c r="Y36" s="503"/>
      <c r="Z36" s="503"/>
      <c r="AA36" s="503"/>
      <c r="AB36" s="503"/>
      <c r="AC36" s="503"/>
      <c r="AD36" s="503"/>
      <c r="AE36" s="503"/>
      <c r="AF36" s="503"/>
      <c r="AG36" s="503"/>
      <c r="AH36" s="503"/>
      <c r="AI36" s="502"/>
      <c r="AJ36" s="502"/>
      <c r="AK36" s="237"/>
      <c r="AL36" s="237"/>
      <c r="AM36" s="237"/>
      <c r="AN36" s="237"/>
      <c r="AO36" s="237"/>
      <c r="AP36" s="237"/>
      <c r="AQ36" s="23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8"/>
      <c r="BF36" s="235"/>
    </row>
    <row r="37" spans="1:58" s="236" customFormat="1" ht="14.25" customHeight="1" x14ac:dyDescent="0.2">
      <c r="A37" s="235"/>
      <c r="B37" s="238"/>
      <c r="C37" s="235"/>
      <c r="D37" s="499" t="str">
        <f>IF(入力フォーム!L85=1,"○","")</f>
        <v/>
      </c>
      <c r="E37" s="499"/>
      <c r="F37" s="500" t="s">
        <v>708</v>
      </c>
      <c r="G37" s="500"/>
      <c r="H37" s="500"/>
      <c r="I37" s="500"/>
      <c r="J37" s="500"/>
      <c r="K37" s="500"/>
      <c r="L37" s="500"/>
      <c r="M37" s="500"/>
      <c r="N37" s="500"/>
      <c r="O37" s="235"/>
      <c r="P37" s="499" t="str">
        <f>IF(入力フォーム!L85=2,"○","")</f>
        <v/>
      </c>
      <c r="Q37" s="499"/>
      <c r="R37" s="500" t="s">
        <v>709</v>
      </c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60"/>
      <c r="BF37" s="235"/>
    </row>
    <row r="38" spans="1:58" s="236" customFormat="1" ht="14.25" customHeight="1" x14ac:dyDescent="0.2">
      <c r="A38" s="235"/>
      <c r="B38" s="238"/>
      <c r="C38" s="235"/>
      <c r="D38" s="499" t="str">
        <f>IF(入力フォーム!L85=3,"○","")</f>
        <v/>
      </c>
      <c r="E38" s="499"/>
      <c r="F38" s="500" t="s">
        <v>710</v>
      </c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23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60"/>
      <c r="BF38" s="235"/>
    </row>
    <row r="39" spans="1:58" s="236" customFormat="1" ht="14.25" customHeight="1" x14ac:dyDescent="0.2">
      <c r="A39" s="235"/>
      <c r="B39" s="238"/>
      <c r="C39" s="235"/>
      <c r="D39" s="499" t="str">
        <f>IF(入力フォーム!L85=4,"○","")</f>
        <v/>
      </c>
      <c r="E39" s="499"/>
      <c r="F39" s="523" t="s">
        <v>711</v>
      </c>
      <c r="G39" s="523"/>
      <c r="H39" s="523"/>
      <c r="I39" s="523"/>
      <c r="J39" s="523"/>
      <c r="K39" s="523"/>
      <c r="L39" s="523"/>
      <c r="M39" s="523"/>
      <c r="N39" s="523"/>
      <c r="O39" s="523"/>
      <c r="P39" s="499" t="str">
        <f>IF(入力フォーム!L85=5,"○","")</f>
        <v/>
      </c>
      <c r="Q39" s="499"/>
      <c r="R39" s="523" t="s">
        <v>712</v>
      </c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237"/>
      <c r="AH39" s="237"/>
      <c r="AI39" s="524"/>
      <c r="AJ39" s="524"/>
      <c r="AK39" s="237" t="s">
        <v>713</v>
      </c>
      <c r="AL39" s="237"/>
      <c r="AM39" s="237"/>
      <c r="AN39" s="237"/>
      <c r="AO39" s="237"/>
      <c r="AP39" s="237"/>
      <c r="AQ39" s="237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2"/>
      <c r="BF39" s="235"/>
    </row>
    <row r="40" spans="1:58" s="236" customFormat="1" ht="3.75" customHeight="1" x14ac:dyDescent="0.2">
      <c r="A40" s="235"/>
      <c r="B40" s="240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2"/>
      <c r="BF40" s="235"/>
    </row>
    <row r="41" spans="1:58" s="236" customFormat="1" ht="12.75" customHeight="1" x14ac:dyDescent="0.2">
      <c r="A41" s="235"/>
      <c r="B41" s="238"/>
      <c r="C41" s="500" t="str">
        <f>"※"&amp;入力フォーム!C27&amp;"における当団体の演奏について、吹奏楽連盟指定の各社により、"</f>
        <v>※における当団体の演奏について、吹奏楽連盟指定の各社により、</v>
      </c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0"/>
      <c r="AN41" s="500"/>
      <c r="AO41" s="500"/>
      <c r="AP41" s="500"/>
      <c r="AQ41" s="500"/>
      <c r="AR41" s="500"/>
      <c r="AS41" s="500"/>
      <c r="AT41" s="500"/>
      <c r="AU41" s="500"/>
      <c r="AV41" s="500"/>
      <c r="AW41" s="500"/>
      <c r="AX41" s="500"/>
      <c r="AY41" s="500"/>
      <c r="AZ41" s="500"/>
      <c r="BA41" s="500"/>
      <c r="BB41" s="500"/>
      <c r="BC41" s="500"/>
      <c r="BD41" s="500"/>
      <c r="BE41" s="504"/>
      <c r="BF41" s="235"/>
    </row>
    <row r="42" spans="1:58" s="236" customFormat="1" ht="12.75" customHeight="1" x14ac:dyDescent="0.2">
      <c r="A42" s="235"/>
      <c r="B42" s="238"/>
      <c r="C42" s="237" t="s">
        <v>735</v>
      </c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AC42" s="236" t="s">
        <v>736</v>
      </c>
      <c r="AD42" s="469" t="str">
        <f>IF(入力フォーム!L93=1,"ﾚ","")</f>
        <v/>
      </c>
      <c r="AE42" s="469"/>
      <c r="AG42" s="237" t="s">
        <v>714</v>
      </c>
      <c r="AH42" s="237"/>
      <c r="AI42" s="237"/>
      <c r="AJ42" s="235"/>
      <c r="AK42" s="235"/>
      <c r="AL42" s="235"/>
      <c r="AM42" s="243"/>
      <c r="AN42" s="244"/>
      <c r="AO42" s="469" t="str">
        <f>IF(入力フォーム!L93=2,"ﾚ","")</f>
        <v/>
      </c>
      <c r="AP42" s="469"/>
      <c r="AR42" s="237" t="s">
        <v>715</v>
      </c>
      <c r="AT42" s="237"/>
      <c r="AU42" s="237"/>
      <c r="AV42" s="237"/>
      <c r="AW42" s="237"/>
      <c r="AX42" s="237"/>
      <c r="AY42" s="235"/>
      <c r="AZ42" s="235" t="s">
        <v>737</v>
      </c>
      <c r="BA42" s="235"/>
      <c r="BB42" s="235"/>
      <c r="BC42" s="235"/>
      <c r="BD42" s="235"/>
      <c r="BE42" s="245"/>
      <c r="BF42" s="235"/>
    </row>
    <row r="43" spans="1:58" s="236" customFormat="1" ht="12.75" customHeight="1" x14ac:dyDescent="0.2">
      <c r="A43" s="235"/>
      <c r="B43" s="238"/>
      <c r="C43" s="235" t="str">
        <f>"※"&amp;入力フォーム!C27&amp;"プログラムに出演者名が記載されることを"</f>
        <v>※プログラムに出演者名が記載されることを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45"/>
      <c r="BF43" s="235"/>
    </row>
    <row r="44" spans="1:58" s="236" customFormat="1" ht="12.75" customHeight="1" x14ac:dyDescent="0.2">
      <c r="A44" s="235"/>
      <c r="B44" s="238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AC44" s="236" t="s">
        <v>736</v>
      </c>
      <c r="AD44" s="469" t="str">
        <f>IF(入力フォーム!L100=1,"ﾚ","")</f>
        <v/>
      </c>
      <c r="AE44" s="469"/>
      <c r="AF44" s="235"/>
      <c r="AG44" s="237" t="s">
        <v>716</v>
      </c>
      <c r="AH44" s="235"/>
      <c r="AI44" s="243"/>
      <c r="AJ44" s="243"/>
      <c r="AK44" s="235"/>
      <c r="AL44" s="237"/>
      <c r="AM44" s="237"/>
      <c r="AN44" s="237"/>
      <c r="AO44" s="469" t="str">
        <f>IF(入力フォーム!L100=2,"ﾚ","")</f>
        <v/>
      </c>
      <c r="AP44" s="469"/>
      <c r="AQ44" s="235"/>
      <c r="AR44" s="237" t="s">
        <v>715</v>
      </c>
      <c r="AS44" s="237"/>
      <c r="AT44" s="237"/>
      <c r="AU44" s="237"/>
      <c r="AV44" s="237"/>
      <c r="AW44" s="243"/>
      <c r="AX44" s="243"/>
      <c r="AY44" s="235"/>
      <c r="AZ44" s="235" t="s">
        <v>737</v>
      </c>
      <c r="BA44" s="235"/>
      <c r="BB44" s="235"/>
      <c r="BC44" s="235"/>
      <c r="BD44" s="235"/>
      <c r="BE44" s="245"/>
      <c r="BF44" s="235"/>
    </row>
    <row r="45" spans="1:58" s="236" customFormat="1" ht="7.5" customHeight="1" x14ac:dyDescent="0.2">
      <c r="A45" s="235"/>
      <c r="B45" s="246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8"/>
      <c r="BF45" s="235"/>
    </row>
    <row r="46" spans="1:58" s="236" customFormat="1" ht="7.5" customHeight="1" x14ac:dyDescent="0.2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</row>
    <row r="47" spans="1:58" s="236" customFormat="1" ht="14.25" customHeight="1" x14ac:dyDescent="0.2">
      <c r="A47" s="235"/>
      <c r="B47" s="508" t="s">
        <v>733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508"/>
      <c r="AL47" s="508"/>
      <c r="AM47" s="508"/>
      <c r="AN47" s="508"/>
      <c r="AO47" s="508"/>
      <c r="AP47" s="508"/>
      <c r="AQ47" s="508"/>
      <c r="AR47" s="508"/>
      <c r="AS47" s="508"/>
      <c r="AT47" s="508"/>
      <c r="AU47" s="508"/>
      <c r="AV47" s="508"/>
      <c r="AW47" s="508"/>
      <c r="AX47" s="508"/>
      <c r="AY47" s="508"/>
      <c r="AZ47" s="508"/>
      <c r="BA47" s="508"/>
      <c r="BB47" s="508"/>
      <c r="BC47" s="508"/>
      <c r="BD47" s="508"/>
      <c r="BE47" s="508"/>
      <c r="BF47" s="235"/>
    </row>
    <row r="48" spans="1:58" s="236" customFormat="1" ht="12" customHeight="1" x14ac:dyDescent="0.2">
      <c r="A48" s="235"/>
      <c r="B48" s="264" t="s">
        <v>732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BF48" s="235"/>
    </row>
    <row r="49" spans="1:58" s="236" customFormat="1" ht="12.75" customHeight="1" x14ac:dyDescent="0.2">
      <c r="A49" s="235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N49" s="519" t="s">
        <v>441</v>
      </c>
      <c r="AO49" s="519"/>
      <c r="AP49" s="519"/>
      <c r="AQ49" s="520">
        <f>IF(入力フォーム!G199="","",入力フォーム!G199)</f>
        <v>7</v>
      </c>
      <c r="AR49" s="520"/>
      <c r="AS49" s="519" t="s">
        <v>22</v>
      </c>
      <c r="AT49" s="519"/>
      <c r="AU49" s="520">
        <f>IF(入力フォーム!I199="","",入力フォーム!I199)</f>
        <v>8</v>
      </c>
      <c r="AV49" s="520"/>
      <c r="AW49" s="519" t="s">
        <v>717</v>
      </c>
      <c r="AX49" s="519"/>
      <c r="AY49" s="520">
        <f>IF(入力フォーム!K199="","",入力フォーム!K199)</f>
        <v>7</v>
      </c>
      <c r="AZ49" s="520"/>
      <c r="BA49" s="520"/>
      <c r="BB49" s="521" t="s">
        <v>24</v>
      </c>
      <c r="BC49" s="521"/>
      <c r="BD49" s="521"/>
      <c r="BE49" s="521"/>
      <c r="BF49" s="235"/>
    </row>
    <row r="50" spans="1:58" s="236" customFormat="1" ht="4.5" customHeight="1" x14ac:dyDescent="0.2">
      <c r="A50" s="235"/>
      <c r="BF50" s="235"/>
    </row>
    <row r="51" spans="1:58" s="236" customFormat="1" ht="21.75" customHeight="1" x14ac:dyDescent="0.25">
      <c r="A51" s="249"/>
      <c r="C51" s="250"/>
      <c r="D51" s="515" t="s">
        <v>136</v>
      </c>
      <c r="E51" s="515"/>
      <c r="F51" s="515"/>
      <c r="G51" s="515"/>
      <c r="H51" s="515"/>
      <c r="I51" s="515"/>
      <c r="J51" s="515"/>
      <c r="K51" s="515"/>
      <c r="L51" s="522" t="str">
        <f>IF(入力フォーム!D11="","",入力フォーム!D11)</f>
        <v/>
      </c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247"/>
      <c r="AO51" s="247"/>
      <c r="AP51" s="247"/>
      <c r="BF51" s="235"/>
    </row>
    <row r="52" spans="1:58" s="236" customFormat="1" ht="21.75" customHeight="1" x14ac:dyDescent="0.25">
      <c r="A52" s="249"/>
      <c r="C52" s="250"/>
      <c r="D52" s="515" t="s">
        <v>718</v>
      </c>
      <c r="E52" s="515"/>
      <c r="F52" s="515"/>
      <c r="G52" s="515"/>
      <c r="H52" s="515"/>
      <c r="I52" s="515"/>
      <c r="J52" s="515"/>
      <c r="K52" s="515"/>
      <c r="L52" s="516" t="str">
        <f>IF(入力フォーム!E18="","",入力フォーム!E18)</f>
        <v/>
      </c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  <c r="AJ52" s="516"/>
      <c r="AK52" s="516"/>
      <c r="AL52" s="516"/>
      <c r="AM52" s="516"/>
      <c r="AN52" s="517" t="s">
        <v>719</v>
      </c>
      <c r="AO52" s="517"/>
      <c r="AP52" s="517"/>
      <c r="BF52" s="235"/>
    </row>
    <row r="53" spans="1:58" s="236" customFormat="1" ht="21.75" customHeight="1" x14ac:dyDescent="0.25">
      <c r="A53" s="249"/>
      <c r="C53" s="250"/>
      <c r="D53" s="515" t="s">
        <v>720</v>
      </c>
      <c r="E53" s="515"/>
      <c r="F53" s="515"/>
      <c r="G53" s="515"/>
      <c r="H53" s="515"/>
      <c r="I53" s="515"/>
      <c r="J53" s="515"/>
      <c r="K53" s="515"/>
      <c r="L53" s="516" t="str">
        <f>IF(入力フォーム!E21="","",入力フォーム!E21)</f>
        <v/>
      </c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8" t="s">
        <v>721</v>
      </c>
      <c r="AE53" s="518"/>
      <c r="BF53" s="235"/>
    </row>
    <row r="54" spans="1:58" s="236" customFormat="1" ht="21.75" customHeight="1" x14ac:dyDescent="0.2">
      <c r="A54" s="249"/>
      <c r="C54" s="250"/>
      <c r="D54" s="515" t="s">
        <v>722</v>
      </c>
      <c r="E54" s="515"/>
      <c r="F54" s="515"/>
      <c r="G54" s="515"/>
      <c r="H54" s="515"/>
      <c r="I54" s="515"/>
      <c r="J54" s="515"/>
      <c r="K54" s="515"/>
      <c r="L54" s="511" t="s">
        <v>723</v>
      </c>
      <c r="M54" s="511"/>
      <c r="N54" s="511"/>
      <c r="O54" s="511"/>
      <c r="P54" s="511"/>
      <c r="Q54" s="511"/>
      <c r="R54" s="511"/>
      <c r="S54" s="512" t="s">
        <v>724</v>
      </c>
      <c r="T54" s="512"/>
      <c r="U54" s="513" t="str">
        <f>IF(入力フォーム!E19="","",入力フォーム!E19)</f>
        <v/>
      </c>
      <c r="V54" s="513"/>
      <c r="W54" s="513"/>
      <c r="X54" s="513"/>
      <c r="Y54" s="513"/>
      <c r="Z54" s="513"/>
      <c r="AA54" s="506" t="s">
        <v>725</v>
      </c>
      <c r="AB54" s="506"/>
      <c r="AC54" s="514" t="str">
        <f>IF(入力フォーム!G19="","",入力フォーム!G19)</f>
        <v/>
      </c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Q54" s="514"/>
      <c r="AR54" s="514"/>
      <c r="AS54" s="514"/>
      <c r="AT54" s="514"/>
      <c r="AU54" s="514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35"/>
    </row>
    <row r="55" spans="1:58" s="236" customFormat="1" ht="21.75" customHeight="1" x14ac:dyDescent="0.2">
      <c r="A55" s="235"/>
      <c r="L55" s="509" t="s">
        <v>726</v>
      </c>
      <c r="M55" s="509"/>
      <c r="N55" s="509"/>
      <c r="O55" s="509"/>
      <c r="P55" s="510" t="str">
        <f>IF(入力フォーム!E20="","",入力フォーム!E20)</f>
        <v/>
      </c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0"/>
      <c r="AG55" s="510"/>
      <c r="AH55" s="510"/>
      <c r="AI55" s="510"/>
      <c r="AJ55" s="510"/>
      <c r="AK55" s="510"/>
      <c r="AL55" s="510"/>
      <c r="AM55" s="510"/>
      <c r="AN55" s="510"/>
      <c r="AO55" s="510"/>
      <c r="AP55" s="510"/>
      <c r="AQ55" s="510"/>
      <c r="AR55" s="510"/>
      <c r="AS55" s="510"/>
      <c r="AT55" s="510"/>
      <c r="AU55" s="510"/>
      <c r="AV55" s="510"/>
      <c r="AW55" s="510"/>
      <c r="AX55" s="510"/>
      <c r="AY55" s="510"/>
      <c r="AZ55" s="250"/>
      <c r="BA55" s="250"/>
      <c r="BB55" s="250"/>
      <c r="BC55" s="250"/>
      <c r="BD55" s="250"/>
      <c r="BE55" s="250"/>
      <c r="BF55" s="235"/>
    </row>
    <row r="56" spans="1:58" s="236" customFormat="1" ht="21.75" customHeight="1" x14ac:dyDescent="0.2">
      <c r="A56" s="249"/>
      <c r="C56" s="250"/>
      <c r="D56" s="250"/>
      <c r="E56" s="250"/>
      <c r="F56" s="250"/>
      <c r="G56" s="250"/>
      <c r="H56" s="250"/>
      <c r="I56" s="250"/>
      <c r="J56" s="250"/>
      <c r="K56" s="250"/>
      <c r="L56" s="511" t="s">
        <v>727</v>
      </c>
      <c r="M56" s="511"/>
      <c r="N56" s="511"/>
      <c r="O56" s="511"/>
      <c r="P56" s="511"/>
      <c r="Q56" s="511"/>
      <c r="R56" s="511"/>
      <c r="S56" s="512" t="s">
        <v>724</v>
      </c>
      <c r="T56" s="512"/>
      <c r="U56" s="513" t="str">
        <f>IF(入力フォーム!E22="","",入力フォーム!E22)</f>
        <v/>
      </c>
      <c r="V56" s="513"/>
      <c r="W56" s="513"/>
      <c r="X56" s="513"/>
      <c r="Y56" s="513"/>
      <c r="Z56" s="513"/>
      <c r="AA56" s="506" t="s">
        <v>725</v>
      </c>
      <c r="AB56" s="506"/>
      <c r="AC56" s="514" t="str">
        <f>IF(入力フォーム!G22="","",入力フォーム!G22)</f>
        <v/>
      </c>
      <c r="AD56" s="514"/>
      <c r="AE56" s="514"/>
      <c r="AF56" s="514"/>
      <c r="AG56" s="514"/>
      <c r="AH56" s="514"/>
      <c r="AI56" s="514"/>
      <c r="AJ56" s="514"/>
      <c r="AK56" s="514"/>
      <c r="AL56" s="514"/>
      <c r="AM56" s="514"/>
      <c r="AN56" s="514"/>
      <c r="AO56" s="514"/>
      <c r="AP56" s="514"/>
      <c r="AQ56" s="514"/>
      <c r="AR56" s="514"/>
      <c r="AS56" s="514"/>
      <c r="AT56" s="514"/>
      <c r="AU56" s="514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35"/>
    </row>
    <row r="57" spans="1:58" s="236" customFormat="1" ht="21.75" customHeight="1" x14ac:dyDescent="0.2">
      <c r="A57" s="235"/>
      <c r="L57" s="509" t="s">
        <v>726</v>
      </c>
      <c r="M57" s="509"/>
      <c r="N57" s="509"/>
      <c r="O57" s="509"/>
      <c r="P57" s="510" t="str">
        <f>IF(入力フォーム!E23="","",入力フォーム!E23)</f>
        <v/>
      </c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0"/>
      <c r="AM57" s="510"/>
      <c r="AN57" s="510"/>
      <c r="AO57" s="510"/>
      <c r="AP57" s="510"/>
      <c r="AQ57" s="510"/>
      <c r="AR57" s="510"/>
      <c r="AS57" s="510"/>
      <c r="AT57" s="510"/>
      <c r="AU57" s="510"/>
      <c r="AV57" s="510"/>
      <c r="AW57" s="510"/>
      <c r="AX57" s="510"/>
      <c r="AY57" s="510"/>
      <c r="AZ57" s="250"/>
      <c r="BA57" s="250"/>
      <c r="BB57" s="250"/>
      <c r="BC57" s="250"/>
      <c r="BD57" s="250"/>
      <c r="BE57" s="250"/>
      <c r="BF57" s="235"/>
    </row>
    <row r="58" spans="1:58" s="236" customFormat="1" ht="26.25" customHeight="1" x14ac:dyDescent="0.2">
      <c r="A58" s="249"/>
      <c r="C58" s="250"/>
      <c r="D58" s="250"/>
      <c r="E58" s="250"/>
      <c r="F58" s="250"/>
      <c r="G58" s="250"/>
      <c r="H58" s="250"/>
      <c r="I58" s="250"/>
      <c r="J58" s="250"/>
      <c r="K58" s="250"/>
      <c r="L58" s="505" t="s">
        <v>728</v>
      </c>
      <c r="M58" s="505"/>
      <c r="N58" s="505"/>
      <c r="O58" s="505"/>
      <c r="P58" s="505"/>
      <c r="Q58" s="505"/>
      <c r="R58" s="505"/>
      <c r="S58" s="505"/>
      <c r="T58" s="505"/>
      <c r="U58" s="505"/>
      <c r="V58" s="505"/>
      <c r="W58" s="505"/>
      <c r="X58" s="505"/>
      <c r="Y58" s="505"/>
      <c r="Z58" s="505"/>
      <c r="AA58" s="506" t="s">
        <v>725</v>
      </c>
      <c r="AB58" s="506"/>
      <c r="AC58" s="507" t="str">
        <f>IF(入力フォーム!F24="","",入力フォーム!F24)</f>
        <v/>
      </c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  <c r="AT58" s="507"/>
      <c r="AU58" s="507"/>
      <c r="AV58" s="251"/>
      <c r="AW58" s="251"/>
      <c r="AX58" s="251"/>
      <c r="AY58" s="251"/>
      <c r="AZ58" s="250"/>
      <c r="BA58" s="250"/>
      <c r="BB58" s="250"/>
      <c r="BC58" s="250"/>
      <c r="BD58" s="250"/>
      <c r="BE58" s="250"/>
      <c r="BF58" s="235"/>
    </row>
    <row r="59" spans="1:58" s="236" customFormat="1" ht="12.5" customHeight="1" x14ac:dyDescent="0.2">
      <c r="A59" s="249"/>
      <c r="C59" s="250"/>
      <c r="D59" s="250"/>
      <c r="E59" s="250"/>
      <c r="F59" s="250"/>
      <c r="G59" s="250"/>
      <c r="H59" s="250"/>
      <c r="I59" s="250"/>
      <c r="J59" s="250"/>
      <c r="K59" s="250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49"/>
      <c r="AW59" s="249"/>
      <c r="AX59" s="249"/>
      <c r="AY59" s="249"/>
      <c r="AZ59" s="250"/>
      <c r="BA59" s="250"/>
      <c r="BB59" s="250"/>
      <c r="BC59" s="250"/>
      <c r="BD59" s="250"/>
      <c r="BE59" s="250"/>
      <c r="BF59" s="235"/>
    </row>
    <row r="60" spans="1:58" ht="14.25" customHeight="1" x14ac:dyDescent="0.25">
      <c r="A60" s="525" t="str">
        <f>"エントリー料"&amp;TEXT(入力フォーム!D36,"#,##0円")&amp;"＋登録料(1,000円×"&amp;入力フォーム!D33&amp;"名)"&amp;TEXT(入力フォーム!E36,"#,##0円")&amp;"＝"&amp;TEXT(入力フォーム!F36,"#,##0円")</f>
        <v>エントリー料10,000円＋登録料(1,000円×0名)0円＝10,000円</v>
      </c>
    </row>
    <row r="61" spans="1:58" ht="14.25" hidden="1" customHeight="1" x14ac:dyDescent="0.25"/>
    <row r="145" ht="0" hidden="1" customHeight="1" x14ac:dyDescent="0.25"/>
    <row r="160" ht="0" hidden="1" customHeight="1" x14ac:dyDescent="0.25"/>
  </sheetData>
  <sheetProtection algorithmName="SHA-512" hashValue="v6GbLkf0tyFfW7YDuYT8R8VcdfB9sqlx8IJ2cffGKBv1EwSBWXizo//YJJubZz/ch1+Myxfvq4QETrMT9bYZ1A==" saltValue="D00O7mQcIF/nG7qnphzygA==" spinCount="100000" sheet="1" objects="1" scenarios="1"/>
  <mergeCells count="162">
    <mergeCell ref="AL24:AW27"/>
    <mergeCell ref="AX24:AY27"/>
    <mergeCell ref="Z23:AK23"/>
    <mergeCell ref="Z18:AK18"/>
    <mergeCell ref="N9:U9"/>
    <mergeCell ref="V7:AG7"/>
    <mergeCell ref="AH7:AS7"/>
    <mergeCell ref="B7:F10"/>
    <mergeCell ref="AL16:AW19"/>
    <mergeCell ref="AX16:AY19"/>
    <mergeCell ref="AH10:AS10"/>
    <mergeCell ref="AT10:BE10"/>
    <mergeCell ref="AH8:AS8"/>
    <mergeCell ref="BD20:BE23"/>
    <mergeCell ref="Z11:AK11"/>
    <mergeCell ref="B11:Y11"/>
    <mergeCell ref="AX11:BE11"/>
    <mergeCell ref="AL11:AW11"/>
    <mergeCell ref="AX12:AY15"/>
    <mergeCell ref="AZ12:BA15"/>
    <mergeCell ref="BB12:BC15"/>
    <mergeCell ref="BD12:BE15"/>
    <mergeCell ref="AL20:AW23"/>
    <mergeCell ref="AX20:AY23"/>
    <mergeCell ref="AZ16:BA19"/>
    <mergeCell ref="A60:XFD1048576"/>
    <mergeCell ref="N8:U8"/>
    <mergeCell ref="N7:U7"/>
    <mergeCell ref="N10:U10"/>
    <mergeCell ref="BB16:BC19"/>
    <mergeCell ref="Z29:AK29"/>
    <mergeCell ref="B28:F29"/>
    <mergeCell ref="G28:Y29"/>
    <mergeCell ref="Z27:AK27"/>
    <mergeCell ref="Z28:AK28"/>
    <mergeCell ref="B26:F27"/>
    <mergeCell ref="G26:Y27"/>
    <mergeCell ref="Z25:AK25"/>
    <mergeCell ref="Z26:AK26"/>
    <mergeCell ref="Z24:AK24"/>
    <mergeCell ref="B24:F25"/>
    <mergeCell ref="G24:Y25"/>
    <mergeCell ref="AL12:AW15"/>
    <mergeCell ref="AT7:BE7"/>
    <mergeCell ref="V9:AG9"/>
    <mergeCell ref="AH9:AS9"/>
    <mergeCell ref="AT9:BE9"/>
    <mergeCell ref="V10:AG10"/>
    <mergeCell ref="B30:F31"/>
    <mergeCell ref="G30:Y31"/>
    <mergeCell ref="Z30:AK30"/>
    <mergeCell ref="Z31:AK31"/>
    <mergeCell ref="B12:F13"/>
    <mergeCell ref="B14:F15"/>
    <mergeCell ref="G12:Y13"/>
    <mergeCell ref="G14:Y15"/>
    <mergeCell ref="Z13:AK13"/>
    <mergeCell ref="Z15:AK15"/>
    <mergeCell ref="Z19:AK19"/>
    <mergeCell ref="B16:F17"/>
    <mergeCell ref="G16:Y17"/>
    <mergeCell ref="Z16:AK16"/>
    <mergeCell ref="Z12:AK12"/>
    <mergeCell ref="Z14:AK14"/>
    <mergeCell ref="Z21:AK21"/>
    <mergeCell ref="Z22:AK22"/>
    <mergeCell ref="B20:F21"/>
    <mergeCell ref="G20:Y21"/>
    <mergeCell ref="B22:F23"/>
    <mergeCell ref="G22:Y23"/>
    <mergeCell ref="Z20:AK20"/>
    <mergeCell ref="BD16:BE19"/>
    <mergeCell ref="Z17:AK17"/>
    <mergeCell ref="B18:F19"/>
    <mergeCell ref="G18:Y19"/>
    <mergeCell ref="L57:O57"/>
    <mergeCell ref="P57:AY57"/>
    <mergeCell ref="AU49:AV49"/>
    <mergeCell ref="AW49:AX49"/>
    <mergeCell ref="AY49:BA49"/>
    <mergeCell ref="BB49:BE49"/>
    <mergeCell ref="D51:K51"/>
    <mergeCell ref="L51:AM51"/>
    <mergeCell ref="AN49:AP49"/>
    <mergeCell ref="AQ49:AR49"/>
    <mergeCell ref="AO42:AP42"/>
    <mergeCell ref="AD44:AE44"/>
    <mergeCell ref="AO44:AP44"/>
    <mergeCell ref="D38:E38"/>
    <mergeCell ref="F38:AP38"/>
    <mergeCell ref="D39:E39"/>
    <mergeCell ref="F39:O39"/>
    <mergeCell ref="P39:Q39"/>
    <mergeCell ref="R39:AF39"/>
    <mergeCell ref="AI39:AJ39"/>
    <mergeCell ref="L58:Z58"/>
    <mergeCell ref="AA58:AB58"/>
    <mergeCell ref="AC58:AU58"/>
    <mergeCell ref="B47:BE47"/>
    <mergeCell ref="L55:O55"/>
    <mergeCell ref="P55:AY55"/>
    <mergeCell ref="L56:R56"/>
    <mergeCell ref="S56:T56"/>
    <mergeCell ref="U56:Z56"/>
    <mergeCell ref="AA56:AB56"/>
    <mergeCell ref="AC56:AU56"/>
    <mergeCell ref="D54:K54"/>
    <mergeCell ref="L54:R54"/>
    <mergeCell ref="S54:T54"/>
    <mergeCell ref="U54:Z54"/>
    <mergeCell ref="AA54:AB54"/>
    <mergeCell ref="AC54:AU54"/>
    <mergeCell ref="D52:K52"/>
    <mergeCell ref="L52:AM52"/>
    <mergeCell ref="AN52:AP52"/>
    <mergeCell ref="D53:K53"/>
    <mergeCell ref="L53:AC53"/>
    <mergeCell ref="AD53:AE53"/>
    <mergeCell ref="AS49:AT49"/>
    <mergeCell ref="AD42:AE42"/>
    <mergeCell ref="AX32:AY35"/>
    <mergeCell ref="AL32:AW35"/>
    <mergeCell ref="B34:F35"/>
    <mergeCell ref="G34:Y35"/>
    <mergeCell ref="Z34:AK34"/>
    <mergeCell ref="B32:F33"/>
    <mergeCell ref="G32:Y33"/>
    <mergeCell ref="Z32:AK32"/>
    <mergeCell ref="Z33:AK33"/>
    <mergeCell ref="D37:E37"/>
    <mergeCell ref="F37:N37"/>
    <mergeCell ref="P37:Q37"/>
    <mergeCell ref="R37:AB37"/>
    <mergeCell ref="B36:T36"/>
    <mergeCell ref="U36:V36"/>
    <mergeCell ref="W36:AH36"/>
    <mergeCell ref="AI36:AJ36"/>
    <mergeCell ref="C41:BE41"/>
    <mergeCell ref="N6:BE6"/>
    <mergeCell ref="N5:BE5"/>
    <mergeCell ref="AZ24:BA27"/>
    <mergeCell ref="BB24:BC27"/>
    <mergeCell ref="BD24:BE27"/>
    <mergeCell ref="B2:BE2"/>
    <mergeCell ref="B3:BE3"/>
    <mergeCell ref="AZ32:BA35"/>
    <mergeCell ref="BB32:BC35"/>
    <mergeCell ref="BD32:BE35"/>
    <mergeCell ref="Z35:AK35"/>
    <mergeCell ref="AL28:AW31"/>
    <mergeCell ref="AX28:AY31"/>
    <mergeCell ref="AZ28:BA31"/>
    <mergeCell ref="BB28:BC31"/>
    <mergeCell ref="BD28:BE31"/>
    <mergeCell ref="G7:K10"/>
    <mergeCell ref="L7:M10"/>
    <mergeCell ref="B6:M6"/>
    <mergeCell ref="B5:M5"/>
    <mergeCell ref="AT8:BE8"/>
    <mergeCell ref="V8:AG8"/>
    <mergeCell ref="AZ20:BA23"/>
    <mergeCell ref="BB20:BC23"/>
  </mergeCells>
  <phoneticPr fontId="2"/>
  <pageMargins left="0.59055118110236227" right="0.59055118110236227" top="0.73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1"/>
  <sheetViews>
    <sheetView zoomScaleNormal="100" workbookViewId="0">
      <selection activeCell="AL25" sqref="AL25:AW28"/>
    </sheetView>
  </sheetViews>
  <sheetFormatPr defaultColWidth="0" defaultRowHeight="0" customHeight="1" zeroHeight="1" x14ac:dyDescent="0.2"/>
  <cols>
    <col min="1" max="5" width="1.90625" style="233" customWidth="1"/>
    <col min="6" max="8" width="2" style="233" customWidth="1"/>
    <col min="9" max="48" width="1.453125" style="233" customWidth="1"/>
    <col min="49" max="54" width="1.26953125" style="233" customWidth="1"/>
    <col min="55" max="55" width="1.453125" style="233" customWidth="1"/>
    <col min="56" max="57" width="1.26953125" style="233" customWidth="1"/>
    <col min="58" max="58" width="1.7265625" style="234" customWidth="1"/>
    <col min="59" max="16384" width="8" style="233" hidden="1"/>
  </cols>
  <sheetData>
    <row r="1" spans="1:58" ht="11.25" customHeight="1" x14ac:dyDescent="0.2"/>
    <row r="2" spans="1:58" ht="17.5" x14ac:dyDescent="0.35">
      <c r="A2" s="234"/>
      <c r="B2" s="442" t="s">
        <v>747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</row>
    <row r="3" spans="1:58" ht="13.5" x14ac:dyDescent="0.25">
      <c r="A3" s="234"/>
      <c r="B3" s="443" t="s">
        <v>748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</row>
    <row r="4" spans="1:58" s="236" customFormat="1" ht="17.25" customHeight="1" x14ac:dyDescent="0.2">
      <c r="A4" s="235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35"/>
    </row>
    <row r="5" spans="1:58" s="236" customFormat="1" ht="14.25" customHeight="1" x14ac:dyDescent="0.2">
      <c r="A5" s="235"/>
      <c r="B5" s="546" t="s">
        <v>700</v>
      </c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8"/>
      <c r="N5" s="549" t="str">
        <f>IF(入力フォーム!D12="","",入力フォーム!D12)</f>
        <v/>
      </c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/>
      <c r="BE5" s="552"/>
      <c r="BF5" s="235"/>
    </row>
    <row r="6" spans="1:58" s="236" customFormat="1" ht="24.75" customHeight="1" x14ac:dyDescent="0.2">
      <c r="A6" s="235"/>
      <c r="B6" s="553" t="s">
        <v>701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9"/>
      <c r="N6" s="554" t="str">
        <f>IF(入力フォーム!D11="","",入力フォーム!D11)</f>
        <v/>
      </c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471" t="str">
        <f>IF(入力フォーム!C114="","","("&amp;入力フォーム!C114&amp;"の部)")</f>
        <v/>
      </c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556"/>
      <c r="BF6" s="235"/>
    </row>
    <row r="7" spans="1:58" s="236" customFormat="1" ht="24.75" customHeight="1" x14ac:dyDescent="0.2">
      <c r="A7" s="235"/>
      <c r="B7" s="543" t="s">
        <v>749</v>
      </c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5"/>
      <c r="N7" s="266" t="s">
        <v>736</v>
      </c>
      <c r="O7" s="563" t="str">
        <f>IF(入力フォーム!C111="マーチングバンド全国大会九州予選","○","")</f>
        <v/>
      </c>
      <c r="P7" s="563"/>
      <c r="Q7" s="563"/>
      <c r="R7" s="267" t="s">
        <v>750</v>
      </c>
      <c r="S7" s="562" t="s">
        <v>663</v>
      </c>
      <c r="T7" s="562"/>
      <c r="U7" s="562"/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267" t="s">
        <v>736</v>
      </c>
      <c r="AO7" s="563" t="str">
        <f>IF(入力フォーム!C111="マーチング イン 九州","○","")</f>
        <v/>
      </c>
      <c r="AP7" s="563"/>
      <c r="AQ7" s="563"/>
      <c r="AR7" s="267" t="s">
        <v>750</v>
      </c>
      <c r="AS7" s="564" t="s">
        <v>751</v>
      </c>
      <c r="AT7" s="564"/>
      <c r="AU7" s="564"/>
      <c r="AV7" s="564"/>
      <c r="AW7" s="564"/>
      <c r="AX7" s="564"/>
      <c r="AY7" s="564"/>
      <c r="AZ7" s="564"/>
      <c r="BA7" s="564"/>
      <c r="BB7" s="564"/>
      <c r="BC7" s="564"/>
      <c r="BD7" s="564"/>
      <c r="BE7" s="565"/>
      <c r="BF7" s="235"/>
    </row>
    <row r="8" spans="1:58" s="236" customFormat="1" ht="24.75" customHeight="1" x14ac:dyDescent="0.2">
      <c r="A8" s="235"/>
      <c r="B8" s="543" t="s">
        <v>752</v>
      </c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5"/>
      <c r="N8" s="566" t="str">
        <f>IF(入力フォーム!D131="","",入力フォーム!D131)</f>
        <v/>
      </c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7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7"/>
      <c r="AZ8" s="567"/>
      <c r="BA8" s="567"/>
      <c r="BB8" s="567"/>
      <c r="BC8" s="567"/>
      <c r="BD8" s="567"/>
      <c r="BE8" s="568"/>
      <c r="BF8" s="235"/>
    </row>
    <row r="9" spans="1:58" s="236" customFormat="1" ht="24.75" customHeight="1" x14ac:dyDescent="0.2">
      <c r="A9" s="235"/>
      <c r="B9" s="543" t="s">
        <v>753</v>
      </c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5"/>
      <c r="N9" s="569" t="str">
        <f>IF(入力フォーム!D135="","",入力フォーム!D135)</f>
        <v/>
      </c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0"/>
      <c r="BA9" s="570"/>
      <c r="BB9" s="570"/>
      <c r="BC9" s="570"/>
      <c r="BD9" s="570"/>
      <c r="BE9" s="571"/>
      <c r="BF9" s="235"/>
    </row>
    <row r="10" spans="1:58" s="236" customFormat="1" ht="11.25" customHeight="1" x14ac:dyDescent="0.2">
      <c r="A10" s="235"/>
      <c r="B10" s="539" t="s">
        <v>741</v>
      </c>
      <c r="C10" s="461"/>
      <c r="D10" s="461"/>
      <c r="E10" s="461"/>
      <c r="F10" s="540"/>
      <c r="G10" s="558">
        <f>IF(入力フォーム!T21="","",入力フォーム!T21)</f>
        <v>0</v>
      </c>
      <c r="H10" s="559"/>
      <c r="I10" s="559"/>
      <c r="J10" s="559"/>
      <c r="K10" s="559"/>
      <c r="L10" s="461" t="s">
        <v>702</v>
      </c>
      <c r="M10" s="462"/>
      <c r="N10" s="572" t="s">
        <v>700</v>
      </c>
      <c r="O10" s="511"/>
      <c r="P10" s="511"/>
      <c r="Q10" s="511"/>
      <c r="R10" s="511"/>
      <c r="S10" s="511"/>
      <c r="T10" s="511"/>
      <c r="U10" s="573"/>
      <c r="V10" s="438" t="str">
        <f>IF(入力フォーム!D118="","",入力フォーム!D118)</f>
        <v/>
      </c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 t="str">
        <f>IF(入力フォーム!F118="","",入力フォーム!F118)</f>
        <v/>
      </c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 t="str">
        <f>IF(入力フォーム!H118="","",入力フォーム!H118)</f>
        <v/>
      </c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9"/>
      <c r="BF10" s="235"/>
    </row>
    <row r="11" spans="1:58" s="236" customFormat="1" ht="23.25" customHeight="1" x14ac:dyDescent="0.2">
      <c r="A11" s="235"/>
      <c r="B11" s="541"/>
      <c r="C11" s="463"/>
      <c r="D11" s="463"/>
      <c r="E11" s="463"/>
      <c r="F11" s="542"/>
      <c r="G11" s="560"/>
      <c r="H11" s="561"/>
      <c r="I11" s="561"/>
      <c r="J11" s="561"/>
      <c r="K11" s="561"/>
      <c r="L11" s="463"/>
      <c r="M11" s="464"/>
      <c r="N11" s="532" t="s">
        <v>743</v>
      </c>
      <c r="O11" s="533"/>
      <c r="P11" s="533"/>
      <c r="Q11" s="533"/>
      <c r="R11" s="533"/>
      <c r="S11" s="533"/>
      <c r="T11" s="533"/>
      <c r="U11" s="534"/>
      <c r="V11" s="485" t="str">
        <f>IF(入力フォーム!D117="","",入力フォーム!D117)</f>
        <v/>
      </c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40" t="str">
        <f>IF(入力フォーム!F117="","",入力フォーム!F117)</f>
        <v/>
      </c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85" t="str">
        <f>IF(入力フォーム!H117="","",入力フォーム!H117)</f>
        <v/>
      </c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557"/>
      <c r="BF11" s="235"/>
    </row>
    <row r="12" spans="1:58" s="236" customFormat="1" ht="23.25" customHeight="1" x14ac:dyDescent="0.2">
      <c r="A12" s="235"/>
      <c r="B12" s="543" t="s">
        <v>745</v>
      </c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5"/>
      <c r="Z12" s="543" t="s">
        <v>744</v>
      </c>
      <c r="AA12" s="544"/>
      <c r="AB12" s="544"/>
      <c r="AC12" s="544"/>
      <c r="AD12" s="544"/>
      <c r="AE12" s="544"/>
      <c r="AF12" s="544"/>
      <c r="AG12" s="544"/>
      <c r="AH12" s="544"/>
      <c r="AI12" s="544"/>
      <c r="AJ12" s="544"/>
      <c r="AK12" s="545"/>
      <c r="AL12" s="543" t="s">
        <v>746</v>
      </c>
      <c r="AM12" s="544"/>
      <c r="AN12" s="544"/>
      <c r="AO12" s="544"/>
      <c r="AP12" s="544"/>
      <c r="AQ12" s="544"/>
      <c r="AR12" s="544"/>
      <c r="AS12" s="544"/>
      <c r="AT12" s="544"/>
      <c r="AU12" s="544"/>
      <c r="AV12" s="544"/>
      <c r="AW12" s="545"/>
      <c r="AX12" s="436" t="s">
        <v>703</v>
      </c>
      <c r="AY12" s="436"/>
      <c r="AZ12" s="436"/>
      <c r="BA12" s="436"/>
      <c r="BB12" s="436"/>
      <c r="BC12" s="436"/>
      <c r="BD12" s="436"/>
      <c r="BE12" s="437"/>
      <c r="BF12" s="235"/>
    </row>
    <row r="13" spans="1:58" s="236" customFormat="1" ht="13" x14ac:dyDescent="0.2">
      <c r="A13" s="235"/>
      <c r="B13" s="466" t="s">
        <v>704</v>
      </c>
      <c r="C13" s="436"/>
      <c r="D13" s="436"/>
      <c r="E13" s="436"/>
      <c r="F13" s="483"/>
      <c r="G13" s="487" t="str">
        <f>IF(入力フォーム!E144="","",入力フォーム!E144)</f>
        <v/>
      </c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9"/>
      <c r="Z13" s="493" t="str">
        <f>IF(入力フォーム!E146="","",入力フォーム!E146)</f>
        <v/>
      </c>
      <c r="AA13" s="494"/>
      <c r="AB13" s="494"/>
      <c r="AC13" s="494"/>
      <c r="AD13" s="494"/>
      <c r="AE13" s="494"/>
      <c r="AF13" s="494"/>
      <c r="AG13" s="494"/>
      <c r="AH13" s="494"/>
      <c r="AI13" s="494"/>
      <c r="AJ13" s="494"/>
      <c r="AK13" s="495"/>
      <c r="AL13" s="447" t="str">
        <f>IF(入力フォーム!E148="","",入力フォーム!E148)</f>
        <v/>
      </c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48"/>
      <c r="AX13" s="447" t="str">
        <f>IF(入力フォーム!J148="","",入力フォーム!J148)</f>
        <v/>
      </c>
      <c r="AY13" s="433"/>
      <c r="AZ13" s="430" t="s">
        <v>705</v>
      </c>
      <c r="BA13" s="430"/>
      <c r="BB13" s="433" t="str">
        <f>IF(入力フォーム!L148="","",入力フォーム!L148)</f>
        <v/>
      </c>
      <c r="BC13" s="433"/>
      <c r="BD13" s="436" t="s">
        <v>706</v>
      </c>
      <c r="BE13" s="437"/>
      <c r="BF13" s="235"/>
    </row>
    <row r="14" spans="1:58" s="236" customFormat="1" ht="13" x14ac:dyDescent="0.2">
      <c r="A14" s="235"/>
      <c r="B14" s="484"/>
      <c r="C14" s="485"/>
      <c r="D14" s="485"/>
      <c r="E14" s="485"/>
      <c r="F14" s="486"/>
      <c r="G14" s="490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2"/>
      <c r="Z14" s="496" t="str">
        <f>IF(入力フォーム!E147="","","("&amp;入力フォーム!E147&amp;")")</f>
        <v/>
      </c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  <c r="AK14" s="498"/>
      <c r="AL14" s="449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50"/>
      <c r="AX14" s="449"/>
      <c r="AY14" s="434"/>
      <c r="AZ14" s="431"/>
      <c r="BA14" s="431"/>
      <c r="BB14" s="434"/>
      <c r="BC14" s="434"/>
      <c r="BD14" s="438"/>
      <c r="BE14" s="439"/>
      <c r="BF14" s="235"/>
    </row>
    <row r="15" spans="1:58" s="236" customFormat="1" ht="13" x14ac:dyDescent="0.2">
      <c r="A15" s="235"/>
      <c r="B15" s="470" t="s">
        <v>707</v>
      </c>
      <c r="C15" s="471"/>
      <c r="D15" s="471"/>
      <c r="E15" s="471"/>
      <c r="F15" s="472"/>
      <c r="G15" s="474" t="str">
        <f>IF(入力フォーム!E145="","",入力フォーム!E145)</f>
        <v/>
      </c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6"/>
      <c r="Z15" s="480" t="str">
        <f>IF(入力フォーム!I146="","",入力フォーム!I146)</f>
        <v/>
      </c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2"/>
      <c r="AL15" s="449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50"/>
      <c r="AX15" s="449"/>
      <c r="AY15" s="434"/>
      <c r="AZ15" s="431"/>
      <c r="BA15" s="431"/>
      <c r="BB15" s="434"/>
      <c r="BC15" s="434"/>
      <c r="BD15" s="438"/>
      <c r="BE15" s="439"/>
      <c r="BF15" s="235"/>
    </row>
    <row r="16" spans="1:58" s="236" customFormat="1" ht="13" x14ac:dyDescent="0.2">
      <c r="A16" s="235"/>
      <c r="B16" s="465"/>
      <c r="C16" s="440"/>
      <c r="D16" s="440"/>
      <c r="E16" s="440"/>
      <c r="F16" s="473"/>
      <c r="G16" s="477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9"/>
      <c r="Z16" s="444" t="str">
        <f>IF(入力フォーム!I147="","","("&amp;入力フォーム!I147&amp;")")</f>
        <v/>
      </c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6"/>
      <c r="AL16" s="451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52"/>
      <c r="AX16" s="451"/>
      <c r="AY16" s="435"/>
      <c r="AZ16" s="432"/>
      <c r="BA16" s="432"/>
      <c r="BB16" s="435"/>
      <c r="BC16" s="435"/>
      <c r="BD16" s="440"/>
      <c r="BE16" s="441"/>
      <c r="BF16" s="235"/>
    </row>
    <row r="17" spans="1:58" s="236" customFormat="1" ht="13" x14ac:dyDescent="0.2">
      <c r="A17" s="235"/>
      <c r="B17" s="466" t="s">
        <v>704</v>
      </c>
      <c r="C17" s="436"/>
      <c r="D17" s="436"/>
      <c r="E17" s="436"/>
      <c r="F17" s="483"/>
      <c r="G17" s="487" t="str">
        <f>IF(入力フォーム!E149="","",入力フォーム!E149)</f>
        <v/>
      </c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9"/>
      <c r="Z17" s="493" t="str">
        <f>IF(入力フォーム!E151="","",入力フォーム!E151)</f>
        <v/>
      </c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5"/>
      <c r="AL17" s="447" t="str">
        <f>IF(入力フォーム!E153="","",入力フォーム!E153)</f>
        <v/>
      </c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48"/>
      <c r="AX17" s="447" t="str">
        <f>IF(入力フォーム!J153="","",入力フォーム!J153)</f>
        <v/>
      </c>
      <c r="AY17" s="433"/>
      <c r="AZ17" s="430" t="s">
        <v>705</v>
      </c>
      <c r="BA17" s="430"/>
      <c r="BB17" s="433" t="str">
        <f>IF(入力フォーム!L153="","",入力フォーム!L153)</f>
        <v/>
      </c>
      <c r="BC17" s="433"/>
      <c r="BD17" s="436" t="s">
        <v>706</v>
      </c>
      <c r="BE17" s="437"/>
      <c r="BF17" s="235"/>
    </row>
    <row r="18" spans="1:58" s="236" customFormat="1" ht="13" x14ac:dyDescent="0.2">
      <c r="A18" s="235"/>
      <c r="B18" s="484"/>
      <c r="C18" s="485"/>
      <c r="D18" s="485"/>
      <c r="E18" s="485"/>
      <c r="F18" s="486"/>
      <c r="G18" s="490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2"/>
      <c r="Z18" s="496" t="str">
        <f>IF(入力フォーム!E152="","","("&amp;入力フォーム!E152&amp;")")</f>
        <v/>
      </c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8"/>
      <c r="AL18" s="449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50"/>
      <c r="AX18" s="449"/>
      <c r="AY18" s="434"/>
      <c r="AZ18" s="431"/>
      <c r="BA18" s="431"/>
      <c r="BB18" s="434"/>
      <c r="BC18" s="434"/>
      <c r="BD18" s="438"/>
      <c r="BE18" s="439"/>
      <c r="BF18" s="235"/>
    </row>
    <row r="19" spans="1:58" s="236" customFormat="1" ht="13" x14ac:dyDescent="0.2">
      <c r="A19" s="235"/>
      <c r="B19" s="470" t="s">
        <v>707</v>
      </c>
      <c r="C19" s="471"/>
      <c r="D19" s="471"/>
      <c r="E19" s="471"/>
      <c r="F19" s="472"/>
      <c r="G19" s="474" t="str">
        <f>IF(入力フォーム!E150="","",入力フォーム!E150)</f>
        <v/>
      </c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6"/>
      <c r="Z19" s="480" t="str">
        <f>IF(入力フォーム!I151="","",入力フォーム!I151)</f>
        <v/>
      </c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2"/>
      <c r="AL19" s="449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50"/>
      <c r="AX19" s="449"/>
      <c r="AY19" s="434"/>
      <c r="AZ19" s="431"/>
      <c r="BA19" s="431"/>
      <c r="BB19" s="434"/>
      <c r="BC19" s="434"/>
      <c r="BD19" s="438"/>
      <c r="BE19" s="439"/>
      <c r="BF19" s="235"/>
    </row>
    <row r="20" spans="1:58" s="236" customFormat="1" ht="13" x14ac:dyDescent="0.2">
      <c r="A20" s="235"/>
      <c r="B20" s="465"/>
      <c r="C20" s="440"/>
      <c r="D20" s="440"/>
      <c r="E20" s="440"/>
      <c r="F20" s="473"/>
      <c r="G20" s="477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9"/>
      <c r="Z20" s="444" t="str">
        <f>IF(入力フォーム!I152="","","("&amp;入力フォーム!I152&amp;")")</f>
        <v/>
      </c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6"/>
      <c r="AL20" s="451"/>
      <c r="AM20" s="435"/>
      <c r="AN20" s="435"/>
      <c r="AO20" s="435"/>
      <c r="AP20" s="435"/>
      <c r="AQ20" s="435"/>
      <c r="AR20" s="435"/>
      <c r="AS20" s="435"/>
      <c r="AT20" s="435"/>
      <c r="AU20" s="435"/>
      <c r="AV20" s="435"/>
      <c r="AW20" s="452"/>
      <c r="AX20" s="451"/>
      <c r="AY20" s="435"/>
      <c r="AZ20" s="432"/>
      <c r="BA20" s="432"/>
      <c r="BB20" s="435"/>
      <c r="BC20" s="435"/>
      <c r="BD20" s="440"/>
      <c r="BE20" s="441"/>
      <c r="BF20" s="235"/>
    </row>
    <row r="21" spans="1:58" s="236" customFormat="1" ht="13" x14ac:dyDescent="0.2">
      <c r="A21" s="235"/>
      <c r="B21" s="466" t="s">
        <v>704</v>
      </c>
      <c r="C21" s="436"/>
      <c r="D21" s="436"/>
      <c r="E21" s="436"/>
      <c r="F21" s="483"/>
      <c r="G21" s="487" t="str">
        <f>IF(入力フォーム!E154="","",入力フォーム!E154)</f>
        <v/>
      </c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9"/>
      <c r="Z21" s="493" t="str">
        <f>IF(入力フォーム!E156="","",入力フォーム!E156)</f>
        <v/>
      </c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5"/>
      <c r="AL21" s="447" t="str">
        <f>IF(入力フォーム!E158="","",入力フォーム!E158)</f>
        <v/>
      </c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48"/>
      <c r="AX21" s="447" t="str">
        <f>IF(入力フォーム!J158="","",入力フォーム!J158)</f>
        <v/>
      </c>
      <c r="AY21" s="433"/>
      <c r="AZ21" s="430" t="s">
        <v>705</v>
      </c>
      <c r="BA21" s="430"/>
      <c r="BB21" s="433" t="str">
        <f>IF(入力フォーム!L158="","",入力フォーム!L158)</f>
        <v/>
      </c>
      <c r="BC21" s="433"/>
      <c r="BD21" s="436" t="s">
        <v>706</v>
      </c>
      <c r="BE21" s="437"/>
      <c r="BF21" s="235"/>
    </row>
    <row r="22" spans="1:58" s="236" customFormat="1" ht="13" x14ac:dyDescent="0.2">
      <c r="A22" s="235"/>
      <c r="B22" s="484"/>
      <c r="C22" s="485"/>
      <c r="D22" s="485"/>
      <c r="E22" s="485"/>
      <c r="F22" s="486"/>
      <c r="G22" s="490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2"/>
      <c r="Z22" s="496" t="str">
        <f>IF(入力フォーム!E157="","","("&amp;入力フォーム!E157&amp;")")</f>
        <v/>
      </c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8"/>
      <c r="AL22" s="449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50"/>
      <c r="AX22" s="449"/>
      <c r="AY22" s="434"/>
      <c r="AZ22" s="431"/>
      <c r="BA22" s="431"/>
      <c r="BB22" s="434"/>
      <c r="BC22" s="434"/>
      <c r="BD22" s="438"/>
      <c r="BE22" s="439"/>
      <c r="BF22" s="235"/>
    </row>
    <row r="23" spans="1:58" s="236" customFormat="1" ht="13" x14ac:dyDescent="0.2">
      <c r="A23" s="235"/>
      <c r="B23" s="470" t="s">
        <v>707</v>
      </c>
      <c r="C23" s="471"/>
      <c r="D23" s="471"/>
      <c r="E23" s="471"/>
      <c r="F23" s="472"/>
      <c r="G23" s="474" t="str">
        <f>IF(入力フォーム!E155="","",入力フォーム!E155)</f>
        <v/>
      </c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6"/>
      <c r="Z23" s="480" t="str">
        <f>IF(入力フォーム!I156="","",入力フォーム!I156)</f>
        <v/>
      </c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2"/>
      <c r="AL23" s="449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50"/>
      <c r="AX23" s="449"/>
      <c r="AY23" s="434"/>
      <c r="AZ23" s="431"/>
      <c r="BA23" s="431"/>
      <c r="BB23" s="434"/>
      <c r="BC23" s="434"/>
      <c r="BD23" s="438"/>
      <c r="BE23" s="439"/>
      <c r="BF23" s="235"/>
    </row>
    <row r="24" spans="1:58" s="236" customFormat="1" ht="13" x14ac:dyDescent="0.2">
      <c r="A24" s="235"/>
      <c r="B24" s="465"/>
      <c r="C24" s="440"/>
      <c r="D24" s="440"/>
      <c r="E24" s="440"/>
      <c r="F24" s="473"/>
      <c r="G24" s="477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9"/>
      <c r="Z24" s="444" t="str">
        <f>IF(入力フォーム!I157="","","("&amp;入力フォーム!I157&amp;")")</f>
        <v/>
      </c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6"/>
      <c r="AL24" s="451"/>
      <c r="AM24" s="435"/>
      <c r="AN24" s="435"/>
      <c r="AO24" s="435"/>
      <c r="AP24" s="435"/>
      <c r="AQ24" s="435"/>
      <c r="AR24" s="435"/>
      <c r="AS24" s="435"/>
      <c r="AT24" s="435"/>
      <c r="AU24" s="435"/>
      <c r="AV24" s="435"/>
      <c r="AW24" s="452"/>
      <c r="AX24" s="451"/>
      <c r="AY24" s="435"/>
      <c r="AZ24" s="432"/>
      <c r="BA24" s="432"/>
      <c r="BB24" s="435"/>
      <c r="BC24" s="435"/>
      <c r="BD24" s="440"/>
      <c r="BE24" s="441"/>
      <c r="BF24" s="235"/>
    </row>
    <row r="25" spans="1:58" s="236" customFormat="1" ht="13" x14ac:dyDescent="0.2">
      <c r="A25" s="235"/>
      <c r="B25" s="466" t="s">
        <v>704</v>
      </c>
      <c r="C25" s="436"/>
      <c r="D25" s="436"/>
      <c r="E25" s="436"/>
      <c r="F25" s="483"/>
      <c r="G25" s="487" t="str">
        <f>IF(入力フォーム!E159="","",入力フォーム!E159)</f>
        <v/>
      </c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9"/>
      <c r="Z25" s="493" t="str">
        <f>IF(入力フォーム!E161="","",入力フォーム!E161)</f>
        <v/>
      </c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5"/>
      <c r="AL25" s="447" t="str">
        <f>IF(入力フォーム!E163="","",入力フォーム!E163)</f>
        <v/>
      </c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48"/>
      <c r="AX25" s="447" t="str">
        <f>IF(入力フォーム!J163="","",入力フォーム!J163)</f>
        <v/>
      </c>
      <c r="AY25" s="433"/>
      <c r="AZ25" s="430" t="s">
        <v>705</v>
      </c>
      <c r="BA25" s="430"/>
      <c r="BB25" s="433" t="str">
        <f>IF(入力フォーム!L163="","",入力フォーム!L163)</f>
        <v/>
      </c>
      <c r="BC25" s="433"/>
      <c r="BD25" s="436" t="s">
        <v>706</v>
      </c>
      <c r="BE25" s="437"/>
      <c r="BF25" s="235"/>
    </row>
    <row r="26" spans="1:58" s="236" customFormat="1" ht="13" x14ac:dyDescent="0.2">
      <c r="A26" s="235"/>
      <c r="B26" s="484"/>
      <c r="C26" s="485"/>
      <c r="D26" s="485"/>
      <c r="E26" s="485"/>
      <c r="F26" s="486"/>
      <c r="G26" s="490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2"/>
      <c r="Z26" s="496" t="str">
        <f>IF(入力フォーム!E162="","","("&amp;入力フォーム!E162&amp;")")</f>
        <v/>
      </c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8"/>
      <c r="AL26" s="449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50"/>
      <c r="AX26" s="449"/>
      <c r="AY26" s="434"/>
      <c r="AZ26" s="431"/>
      <c r="BA26" s="431"/>
      <c r="BB26" s="434"/>
      <c r="BC26" s="434"/>
      <c r="BD26" s="438"/>
      <c r="BE26" s="439"/>
      <c r="BF26" s="235"/>
    </row>
    <row r="27" spans="1:58" s="236" customFormat="1" ht="13" x14ac:dyDescent="0.2">
      <c r="A27" s="235"/>
      <c r="B27" s="470" t="s">
        <v>707</v>
      </c>
      <c r="C27" s="471"/>
      <c r="D27" s="471"/>
      <c r="E27" s="471"/>
      <c r="F27" s="472"/>
      <c r="G27" s="474" t="str">
        <f>IF(入力フォーム!E160="","",入力フォーム!E160)</f>
        <v/>
      </c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6"/>
      <c r="Z27" s="480" t="str">
        <f>IF(入力フォーム!I161="","",入力フォーム!I161)</f>
        <v/>
      </c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2"/>
      <c r="AL27" s="449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50"/>
      <c r="AX27" s="449"/>
      <c r="AY27" s="434"/>
      <c r="AZ27" s="431"/>
      <c r="BA27" s="431"/>
      <c r="BB27" s="434"/>
      <c r="BC27" s="434"/>
      <c r="BD27" s="438"/>
      <c r="BE27" s="439"/>
      <c r="BF27" s="235"/>
    </row>
    <row r="28" spans="1:58" s="236" customFormat="1" ht="13" x14ac:dyDescent="0.2">
      <c r="A28" s="235"/>
      <c r="B28" s="465"/>
      <c r="C28" s="440"/>
      <c r="D28" s="440"/>
      <c r="E28" s="440"/>
      <c r="F28" s="473"/>
      <c r="G28" s="477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9"/>
      <c r="Z28" s="444" t="str">
        <f>IF(入力フォーム!I162="","","("&amp;入力フォーム!I162&amp;")")</f>
        <v/>
      </c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6"/>
      <c r="AL28" s="451"/>
      <c r="AM28" s="435"/>
      <c r="AN28" s="435"/>
      <c r="AO28" s="435"/>
      <c r="AP28" s="435"/>
      <c r="AQ28" s="435"/>
      <c r="AR28" s="435"/>
      <c r="AS28" s="435"/>
      <c r="AT28" s="435"/>
      <c r="AU28" s="435"/>
      <c r="AV28" s="435"/>
      <c r="AW28" s="452"/>
      <c r="AX28" s="451"/>
      <c r="AY28" s="435"/>
      <c r="AZ28" s="432"/>
      <c r="BA28" s="432"/>
      <c r="BB28" s="435"/>
      <c r="BC28" s="435"/>
      <c r="BD28" s="440"/>
      <c r="BE28" s="441"/>
      <c r="BF28" s="235"/>
    </row>
    <row r="29" spans="1:58" s="236" customFormat="1" ht="13" x14ac:dyDescent="0.2">
      <c r="A29" s="235"/>
      <c r="B29" s="466" t="s">
        <v>704</v>
      </c>
      <c r="C29" s="436"/>
      <c r="D29" s="436"/>
      <c r="E29" s="436"/>
      <c r="F29" s="483"/>
      <c r="G29" s="487" t="str">
        <f>IF(入力フォーム!E164="","",入力フォーム!E164)</f>
        <v/>
      </c>
      <c r="H29" s="488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9"/>
      <c r="Z29" s="493" t="str">
        <f>IF(入力フォーム!E166="","",入力フォーム!E166)</f>
        <v/>
      </c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495"/>
      <c r="AL29" s="447" t="str">
        <f>IF(入力フォーム!E168="","",入力フォーム!E168)</f>
        <v/>
      </c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48"/>
      <c r="AX29" s="447" t="str">
        <f>IF(入力フォーム!J168="","",入力フォーム!J168)</f>
        <v/>
      </c>
      <c r="AY29" s="433"/>
      <c r="AZ29" s="430" t="s">
        <v>705</v>
      </c>
      <c r="BA29" s="430"/>
      <c r="BB29" s="433" t="str">
        <f>IF(入力フォーム!L168="","",入力フォーム!L168)</f>
        <v/>
      </c>
      <c r="BC29" s="433"/>
      <c r="BD29" s="436" t="s">
        <v>706</v>
      </c>
      <c r="BE29" s="437"/>
      <c r="BF29" s="235"/>
    </row>
    <row r="30" spans="1:58" s="236" customFormat="1" ht="13" x14ac:dyDescent="0.2">
      <c r="A30" s="235"/>
      <c r="B30" s="484"/>
      <c r="C30" s="485"/>
      <c r="D30" s="485"/>
      <c r="E30" s="485"/>
      <c r="F30" s="486"/>
      <c r="G30" s="490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2"/>
      <c r="Z30" s="496" t="str">
        <f>IF(入力フォーム!E167="","","("&amp;入力フォーム!E167&amp;")")</f>
        <v/>
      </c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8"/>
      <c r="AL30" s="449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50"/>
      <c r="AX30" s="449"/>
      <c r="AY30" s="434"/>
      <c r="AZ30" s="431"/>
      <c r="BA30" s="431"/>
      <c r="BB30" s="434"/>
      <c r="BC30" s="434"/>
      <c r="BD30" s="438"/>
      <c r="BE30" s="439"/>
      <c r="BF30" s="235"/>
    </row>
    <row r="31" spans="1:58" s="236" customFormat="1" ht="13" x14ac:dyDescent="0.2">
      <c r="A31" s="235"/>
      <c r="B31" s="470" t="s">
        <v>707</v>
      </c>
      <c r="C31" s="471"/>
      <c r="D31" s="471"/>
      <c r="E31" s="471"/>
      <c r="F31" s="472"/>
      <c r="G31" s="474" t="str">
        <f>IF(入力フォーム!E165="","",入力フォーム!E165)</f>
        <v/>
      </c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6"/>
      <c r="Z31" s="480" t="str">
        <f>IF(入力フォーム!I166="","",入力フォーム!I166)</f>
        <v/>
      </c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2"/>
      <c r="AL31" s="449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50"/>
      <c r="AX31" s="449"/>
      <c r="AY31" s="434"/>
      <c r="AZ31" s="431"/>
      <c r="BA31" s="431"/>
      <c r="BB31" s="434"/>
      <c r="BC31" s="434"/>
      <c r="BD31" s="438"/>
      <c r="BE31" s="439"/>
      <c r="BF31" s="235"/>
    </row>
    <row r="32" spans="1:58" s="236" customFormat="1" ht="13" x14ac:dyDescent="0.2">
      <c r="A32" s="235"/>
      <c r="B32" s="465"/>
      <c r="C32" s="440"/>
      <c r="D32" s="440"/>
      <c r="E32" s="440"/>
      <c r="F32" s="473"/>
      <c r="G32" s="477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9"/>
      <c r="Z32" s="444" t="str">
        <f>IF(入力フォーム!I167="","","("&amp;入力フォーム!I167&amp;")")</f>
        <v/>
      </c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6"/>
      <c r="AL32" s="451"/>
      <c r="AM32" s="435"/>
      <c r="AN32" s="435"/>
      <c r="AO32" s="435"/>
      <c r="AP32" s="435"/>
      <c r="AQ32" s="435"/>
      <c r="AR32" s="435"/>
      <c r="AS32" s="435"/>
      <c r="AT32" s="435"/>
      <c r="AU32" s="435"/>
      <c r="AV32" s="435"/>
      <c r="AW32" s="452"/>
      <c r="AX32" s="451"/>
      <c r="AY32" s="435"/>
      <c r="AZ32" s="432"/>
      <c r="BA32" s="432"/>
      <c r="BB32" s="435"/>
      <c r="BC32" s="435"/>
      <c r="BD32" s="440"/>
      <c r="BE32" s="441"/>
      <c r="BF32" s="235"/>
    </row>
    <row r="33" spans="1:58" s="236" customFormat="1" ht="13" x14ac:dyDescent="0.2">
      <c r="A33" s="235"/>
      <c r="B33" s="466" t="s">
        <v>704</v>
      </c>
      <c r="C33" s="436"/>
      <c r="D33" s="436"/>
      <c r="E33" s="436"/>
      <c r="F33" s="483"/>
      <c r="G33" s="487" t="str">
        <f>IF(入力フォーム!E169="","",入力フォーム!E169)</f>
        <v/>
      </c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9"/>
      <c r="Z33" s="493" t="str">
        <f>IF(入力フォーム!E171="","",入力フォーム!E171)</f>
        <v/>
      </c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5"/>
      <c r="AL33" s="447" t="str">
        <f>IF(入力フォーム!E173="","",入力フォーム!E173)</f>
        <v/>
      </c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48"/>
      <c r="AX33" s="447" t="str">
        <f>IF(入力フォーム!J173="","",入力フォーム!J173)</f>
        <v/>
      </c>
      <c r="AY33" s="433"/>
      <c r="AZ33" s="430" t="s">
        <v>705</v>
      </c>
      <c r="BA33" s="430"/>
      <c r="BB33" s="433" t="str">
        <f>IF(入力フォーム!L173="","",入力フォーム!L173)</f>
        <v/>
      </c>
      <c r="BC33" s="433"/>
      <c r="BD33" s="436" t="s">
        <v>706</v>
      </c>
      <c r="BE33" s="437"/>
      <c r="BF33" s="235"/>
    </row>
    <row r="34" spans="1:58" s="236" customFormat="1" ht="13" x14ac:dyDescent="0.2">
      <c r="A34" s="235"/>
      <c r="B34" s="484"/>
      <c r="C34" s="485"/>
      <c r="D34" s="485"/>
      <c r="E34" s="485"/>
      <c r="F34" s="486"/>
      <c r="G34" s="490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2"/>
      <c r="Z34" s="496" t="str">
        <f>IF(入力フォーム!E172="","","("&amp;入力フォーム!E172&amp;")")</f>
        <v/>
      </c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8"/>
      <c r="AL34" s="449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50"/>
      <c r="AX34" s="449"/>
      <c r="AY34" s="434"/>
      <c r="AZ34" s="431"/>
      <c r="BA34" s="431"/>
      <c r="BB34" s="434"/>
      <c r="BC34" s="434"/>
      <c r="BD34" s="438"/>
      <c r="BE34" s="439"/>
      <c r="BF34" s="235"/>
    </row>
    <row r="35" spans="1:58" s="236" customFormat="1" ht="13" x14ac:dyDescent="0.2">
      <c r="A35" s="235"/>
      <c r="B35" s="470" t="s">
        <v>707</v>
      </c>
      <c r="C35" s="471"/>
      <c r="D35" s="471"/>
      <c r="E35" s="471"/>
      <c r="F35" s="472"/>
      <c r="G35" s="474" t="str">
        <f>IF(入力フォーム!E170="","",入力フォーム!E170)</f>
        <v/>
      </c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6"/>
      <c r="Z35" s="480" t="str">
        <f>IF(入力フォーム!I171="","",入力フォーム!I171)</f>
        <v/>
      </c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2"/>
      <c r="AL35" s="449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50"/>
      <c r="AX35" s="449"/>
      <c r="AY35" s="434"/>
      <c r="AZ35" s="431"/>
      <c r="BA35" s="431"/>
      <c r="BB35" s="434"/>
      <c r="BC35" s="434"/>
      <c r="BD35" s="438"/>
      <c r="BE35" s="439"/>
      <c r="BF35" s="235"/>
    </row>
    <row r="36" spans="1:58" s="236" customFormat="1" ht="13" x14ac:dyDescent="0.2">
      <c r="A36" s="235"/>
      <c r="B36" s="465"/>
      <c r="C36" s="440"/>
      <c r="D36" s="440"/>
      <c r="E36" s="440"/>
      <c r="F36" s="473"/>
      <c r="G36" s="477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9"/>
      <c r="Z36" s="444" t="str">
        <f>IF(入力フォーム!I172="","","("&amp;入力フォーム!I172&amp;")")</f>
        <v/>
      </c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6"/>
      <c r="AL36" s="451"/>
      <c r="AM36" s="435"/>
      <c r="AN36" s="435"/>
      <c r="AO36" s="435"/>
      <c r="AP36" s="435"/>
      <c r="AQ36" s="435"/>
      <c r="AR36" s="435"/>
      <c r="AS36" s="435"/>
      <c r="AT36" s="435"/>
      <c r="AU36" s="435"/>
      <c r="AV36" s="435"/>
      <c r="AW36" s="452"/>
      <c r="AX36" s="451"/>
      <c r="AY36" s="435"/>
      <c r="AZ36" s="432"/>
      <c r="BA36" s="432"/>
      <c r="BB36" s="435"/>
      <c r="BC36" s="435"/>
      <c r="BD36" s="440"/>
      <c r="BE36" s="441"/>
      <c r="BF36" s="235"/>
    </row>
    <row r="37" spans="1:58" s="236" customFormat="1" ht="14.25" customHeight="1" x14ac:dyDescent="0.2">
      <c r="A37" s="235"/>
      <c r="B37" s="501" t="s">
        <v>734</v>
      </c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2"/>
      <c r="V37" s="502"/>
      <c r="W37" s="500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2"/>
      <c r="AJ37" s="502"/>
      <c r="AK37" s="237"/>
      <c r="AL37" s="237"/>
      <c r="AM37" s="237"/>
      <c r="AN37" s="237"/>
      <c r="AO37" s="237"/>
      <c r="AP37" s="237"/>
      <c r="AQ37" s="23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8"/>
      <c r="BF37" s="235"/>
    </row>
    <row r="38" spans="1:58" s="236" customFormat="1" ht="14.25" customHeight="1" x14ac:dyDescent="0.2">
      <c r="A38" s="235"/>
      <c r="B38" s="238"/>
      <c r="C38" s="235"/>
      <c r="D38" s="499" t="str">
        <f>IF(入力フォーム!L176=1,"○","")</f>
        <v/>
      </c>
      <c r="E38" s="499"/>
      <c r="F38" s="500" t="s">
        <v>708</v>
      </c>
      <c r="G38" s="500"/>
      <c r="H38" s="500"/>
      <c r="I38" s="500"/>
      <c r="J38" s="500"/>
      <c r="K38" s="500"/>
      <c r="L38" s="500"/>
      <c r="M38" s="500"/>
      <c r="N38" s="500"/>
      <c r="O38" s="235"/>
      <c r="P38" s="499" t="str">
        <f>IF(入力フォーム!L176=2,"○","")</f>
        <v/>
      </c>
      <c r="Q38" s="499"/>
      <c r="R38" s="500" t="s">
        <v>709</v>
      </c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60"/>
      <c r="BF38" s="235"/>
    </row>
    <row r="39" spans="1:58" s="236" customFormat="1" ht="14.25" customHeight="1" x14ac:dyDescent="0.2">
      <c r="A39" s="235"/>
      <c r="B39" s="238"/>
      <c r="C39" s="235"/>
      <c r="D39" s="499" t="str">
        <f>IF(入力フォーム!L176=3,"○","")</f>
        <v/>
      </c>
      <c r="E39" s="499"/>
      <c r="F39" s="500" t="s">
        <v>710</v>
      </c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23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60"/>
      <c r="BF39" s="235"/>
    </row>
    <row r="40" spans="1:58" s="236" customFormat="1" ht="14.25" customHeight="1" x14ac:dyDescent="0.2">
      <c r="A40" s="235"/>
      <c r="B40" s="238"/>
      <c r="C40" s="235"/>
      <c r="D40" s="499" t="str">
        <f>IF(入力フォーム!L176=4,"○","")</f>
        <v/>
      </c>
      <c r="E40" s="499"/>
      <c r="F40" s="523" t="s">
        <v>711</v>
      </c>
      <c r="G40" s="523"/>
      <c r="H40" s="523"/>
      <c r="I40" s="523"/>
      <c r="J40" s="523"/>
      <c r="K40" s="523"/>
      <c r="L40" s="523"/>
      <c r="M40" s="523"/>
      <c r="N40" s="523"/>
      <c r="O40" s="523"/>
      <c r="P40" s="499" t="str">
        <f>IF(入力フォーム!L176=5,"○","")</f>
        <v/>
      </c>
      <c r="Q40" s="499"/>
      <c r="R40" s="523" t="s">
        <v>712</v>
      </c>
      <c r="S40" s="523"/>
      <c r="T40" s="523"/>
      <c r="U40" s="523"/>
      <c r="V40" s="523"/>
      <c r="W40" s="523"/>
      <c r="X40" s="523"/>
      <c r="Y40" s="523"/>
      <c r="Z40" s="523"/>
      <c r="AA40" s="523"/>
      <c r="AB40" s="523"/>
      <c r="AC40" s="523"/>
      <c r="AD40" s="523"/>
      <c r="AE40" s="523"/>
      <c r="AF40" s="523"/>
      <c r="AG40" s="237"/>
      <c r="AH40" s="237"/>
      <c r="AI40" s="524"/>
      <c r="AJ40" s="524"/>
      <c r="AK40" s="237" t="s">
        <v>713</v>
      </c>
      <c r="AL40" s="237"/>
      <c r="AM40" s="237"/>
      <c r="AN40" s="237"/>
      <c r="AO40" s="237"/>
      <c r="AP40" s="237"/>
      <c r="AQ40" s="237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2"/>
      <c r="BF40" s="235"/>
    </row>
    <row r="41" spans="1:58" s="236" customFormat="1" ht="3.75" customHeight="1" x14ac:dyDescent="0.2">
      <c r="A41" s="235"/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2"/>
      <c r="BF41" s="235"/>
    </row>
    <row r="42" spans="1:58" s="236" customFormat="1" ht="12.75" customHeight="1" x14ac:dyDescent="0.2">
      <c r="A42" s="235"/>
      <c r="B42" s="238"/>
      <c r="C42" s="500" t="s">
        <v>754</v>
      </c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500"/>
      <c r="AR42" s="500"/>
      <c r="AS42" s="500"/>
      <c r="AT42" s="500"/>
      <c r="AU42" s="500"/>
      <c r="AV42" s="500"/>
      <c r="AW42" s="500"/>
      <c r="AX42" s="500"/>
      <c r="AY42" s="500"/>
      <c r="AZ42" s="500"/>
      <c r="BA42" s="500"/>
      <c r="BB42" s="500"/>
      <c r="BC42" s="500"/>
      <c r="BD42" s="500"/>
      <c r="BE42" s="504"/>
      <c r="BF42" s="235"/>
    </row>
    <row r="43" spans="1:58" s="236" customFormat="1" ht="12.75" customHeight="1" x14ac:dyDescent="0.2">
      <c r="A43" s="235"/>
      <c r="B43" s="238"/>
      <c r="C43" s="237" t="s">
        <v>735</v>
      </c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AC43" s="236" t="s">
        <v>736</v>
      </c>
      <c r="AD43" s="469" t="str">
        <f>IF(入力フォーム!L184=1,"ﾚ","")</f>
        <v/>
      </c>
      <c r="AE43" s="469"/>
      <c r="AG43" s="237" t="s">
        <v>714</v>
      </c>
      <c r="AH43" s="237"/>
      <c r="AI43" s="237"/>
      <c r="AJ43" s="235"/>
      <c r="AK43" s="235"/>
      <c r="AL43" s="235"/>
      <c r="AM43" s="243"/>
      <c r="AN43" s="244"/>
      <c r="AO43" s="469" t="str">
        <f>IF(入力フォーム!L184=2,"ﾚ","")</f>
        <v/>
      </c>
      <c r="AP43" s="469"/>
      <c r="AR43" s="237" t="s">
        <v>715</v>
      </c>
      <c r="AT43" s="237"/>
      <c r="AU43" s="237"/>
      <c r="AV43" s="237"/>
      <c r="AW43" s="237"/>
      <c r="AX43" s="237"/>
      <c r="AY43" s="235"/>
      <c r="AZ43" s="235" t="s">
        <v>737</v>
      </c>
      <c r="BA43" s="235"/>
      <c r="BB43" s="235"/>
      <c r="BC43" s="235"/>
      <c r="BD43" s="235"/>
      <c r="BE43" s="245"/>
      <c r="BF43" s="235"/>
    </row>
    <row r="44" spans="1:58" s="236" customFormat="1" ht="12.75" customHeight="1" x14ac:dyDescent="0.2">
      <c r="A44" s="235"/>
      <c r="B44" s="238"/>
      <c r="C44" s="235" t="s">
        <v>755</v>
      </c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45"/>
      <c r="BF44" s="235"/>
    </row>
    <row r="45" spans="1:58" s="236" customFormat="1" ht="12.75" customHeight="1" x14ac:dyDescent="0.2">
      <c r="A45" s="235"/>
      <c r="B45" s="238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AC45" s="236" t="s">
        <v>736</v>
      </c>
      <c r="AD45" s="469" t="str">
        <f>IF(入力フォーム!L191=1,"ﾚ","")</f>
        <v/>
      </c>
      <c r="AE45" s="469"/>
      <c r="AF45" s="235"/>
      <c r="AG45" s="237" t="s">
        <v>716</v>
      </c>
      <c r="AH45" s="235"/>
      <c r="AI45" s="243"/>
      <c r="AJ45" s="243"/>
      <c r="AK45" s="235"/>
      <c r="AL45" s="237"/>
      <c r="AM45" s="237"/>
      <c r="AN45" s="237"/>
      <c r="AO45" s="469" t="str">
        <f>IF(入力フォーム!L191=2,"ﾚ","")</f>
        <v/>
      </c>
      <c r="AP45" s="469"/>
      <c r="AQ45" s="235"/>
      <c r="AR45" s="237" t="s">
        <v>715</v>
      </c>
      <c r="AS45" s="237"/>
      <c r="AT45" s="237"/>
      <c r="AU45" s="237"/>
      <c r="AV45" s="237"/>
      <c r="AW45" s="243"/>
      <c r="AX45" s="243"/>
      <c r="AY45" s="235"/>
      <c r="AZ45" s="235" t="s">
        <v>737</v>
      </c>
      <c r="BA45" s="235"/>
      <c r="BB45" s="235"/>
      <c r="BC45" s="235"/>
      <c r="BD45" s="235"/>
      <c r="BE45" s="245"/>
      <c r="BF45" s="235"/>
    </row>
    <row r="46" spans="1:58" s="236" customFormat="1" ht="7.5" customHeight="1" x14ac:dyDescent="0.2">
      <c r="A46" s="235"/>
      <c r="B46" s="246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8"/>
      <c r="BF46" s="235"/>
    </row>
    <row r="47" spans="1:58" s="236" customFormat="1" ht="7.5" customHeight="1" x14ac:dyDescent="0.2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</row>
    <row r="48" spans="1:58" s="236" customFormat="1" ht="14.25" customHeight="1" x14ac:dyDescent="0.2">
      <c r="A48" s="235"/>
      <c r="B48" s="508" t="s">
        <v>733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508"/>
      <c r="AO48" s="508"/>
      <c r="AP48" s="508"/>
      <c r="AQ48" s="508"/>
      <c r="AR48" s="508"/>
      <c r="AS48" s="508"/>
      <c r="AT48" s="508"/>
      <c r="AU48" s="508"/>
      <c r="AV48" s="508"/>
      <c r="AW48" s="508"/>
      <c r="AX48" s="508"/>
      <c r="AY48" s="508"/>
      <c r="AZ48" s="508"/>
      <c r="BA48" s="508"/>
      <c r="BB48" s="508"/>
      <c r="BC48" s="508"/>
      <c r="BD48" s="508"/>
      <c r="BE48" s="508"/>
      <c r="BF48" s="235"/>
    </row>
    <row r="49" spans="1:58" s="236" customFormat="1" ht="12" customHeight="1" x14ac:dyDescent="0.2">
      <c r="A49" s="235"/>
      <c r="B49" s="264" t="s">
        <v>732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BF49" s="235"/>
    </row>
    <row r="50" spans="1:58" s="236" customFormat="1" ht="12.75" customHeight="1" x14ac:dyDescent="0.2">
      <c r="A50" s="235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N50" s="519" t="s">
        <v>441</v>
      </c>
      <c r="AO50" s="519"/>
      <c r="AP50" s="519"/>
      <c r="AQ50" s="520">
        <f>IF(入力フォーム!G199="","",入力フォーム!G199)</f>
        <v>7</v>
      </c>
      <c r="AR50" s="520"/>
      <c r="AS50" s="519" t="s">
        <v>22</v>
      </c>
      <c r="AT50" s="519"/>
      <c r="AU50" s="520">
        <f>IF(入力フォーム!I199="","",入力フォーム!I199)</f>
        <v>8</v>
      </c>
      <c r="AV50" s="520"/>
      <c r="AW50" s="519" t="s">
        <v>717</v>
      </c>
      <c r="AX50" s="519"/>
      <c r="AY50" s="520">
        <f>IF(入力フォーム!K199="","",入力フォーム!K199)</f>
        <v>7</v>
      </c>
      <c r="AZ50" s="520"/>
      <c r="BA50" s="520"/>
      <c r="BB50" s="521" t="s">
        <v>24</v>
      </c>
      <c r="BC50" s="521"/>
      <c r="BD50" s="521"/>
      <c r="BE50" s="521"/>
      <c r="BF50" s="235"/>
    </row>
    <row r="51" spans="1:58" s="236" customFormat="1" ht="4.5" customHeight="1" x14ac:dyDescent="0.2">
      <c r="A51" s="235"/>
      <c r="BF51" s="235"/>
    </row>
    <row r="52" spans="1:58" s="236" customFormat="1" ht="21.75" customHeight="1" x14ac:dyDescent="0.25">
      <c r="A52" s="249"/>
      <c r="C52" s="250"/>
      <c r="D52" s="515" t="s">
        <v>136</v>
      </c>
      <c r="E52" s="515"/>
      <c r="F52" s="515"/>
      <c r="G52" s="515"/>
      <c r="H52" s="515"/>
      <c r="I52" s="515"/>
      <c r="J52" s="515"/>
      <c r="K52" s="515"/>
      <c r="L52" s="522" t="str">
        <f>IF(入力フォーム!D11="","",入力フォーム!D11)</f>
        <v/>
      </c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247"/>
      <c r="AO52" s="247"/>
      <c r="AP52" s="247"/>
      <c r="BF52" s="235"/>
    </row>
    <row r="53" spans="1:58" s="236" customFormat="1" ht="21.75" customHeight="1" x14ac:dyDescent="0.25">
      <c r="A53" s="249"/>
      <c r="C53" s="250"/>
      <c r="D53" s="515" t="s">
        <v>718</v>
      </c>
      <c r="E53" s="515"/>
      <c r="F53" s="515"/>
      <c r="G53" s="515"/>
      <c r="H53" s="515"/>
      <c r="I53" s="515"/>
      <c r="J53" s="515"/>
      <c r="K53" s="515"/>
      <c r="L53" s="516" t="str">
        <f>IF(入力フォーム!E18="","",入力フォーム!E18)</f>
        <v/>
      </c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  <c r="AJ53" s="516"/>
      <c r="AK53" s="516"/>
      <c r="AL53" s="516"/>
      <c r="AM53" s="516"/>
      <c r="AN53" s="517" t="s">
        <v>719</v>
      </c>
      <c r="AO53" s="517"/>
      <c r="AP53" s="517"/>
      <c r="BF53" s="235"/>
    </row>
    <row r="54" spans="1:58" s="236" customFormat="1" ht="21.75" customHeight="1" x14ac:dyDescent="0.25">
      <c r="A54" s="249"/>
      <c r="C54" s="250"/>
      <c r="D54" s="515" t="s">
        <v>720</v>
      </c>
      <c r="E54" s="515"/>
      <c r="F54" s="515"/>
      <c r="G54" s="515"/>
      <c r="H54" s="515"/>
      <c r="I54" s="515"/>
      <c r="J54" s="515"/>
      <c r="K54" s="515"/>
      <c r="L54" s="516" t="str">
        <f>IF(入力フォーム!E21="","",入力フォーム!E21)</f>
        <v/>
      </c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8" t="s">
        <v>721</v>
      </c>
      <c r="AE54" s="518"/>
      <c r="BF54" s="235"/>
    </row>
    <row r="55" spans="1:58" s="236" customFormat="1" ht="21.75" customHeight="1" x14ac:dyDescent="0.2">
      <c r="A55" s="249"/>
      <c r="C55" s="250"/>
      <c r="D55" s="515" t="s">
        <v>722</v>
      </c>
      <c r="E55" s="515"/>
      <c r="F55" s="515"/>
      <c r="G55" s="515"/>
      <c r="H55" s="515"/>
      <c r="I55" s="515"/>
      <c r="J55" s="515"/>
      <c r="K55" s="515"/>
      <c r="L55" s="511" t="s">
        <v>723</v>
      </c>
      <c r="M55" s="511"/>
      <c r="N55" s="511"/>
      <c r="O55" s="511"/>
      <c r="P55" s="511"/>
      <c r="Q55" s="511"/>
      <c r="R55" s="511"/>
      <c r="S55" s="512" t="s">
        <v>724</v>
      </c>
      <c r="T55" s="512"/>
      <c r="U55" s="513" t="str">
        <f>IF(入力フォーム!E19="","",入力フォーム!E19)</f>
        <v/>
      </c>
      <c r="V55" s="513"/>
      <c r="W55" s="513"/>
      <c r="X55" s="513"/>
      <c r="Y55" s="513"/>
      <c r="Z55" s="513"/>
      <c r="AA55" s="506" t="s">
        <v>725</v>
      </c>
      <c r="AB55" s="506"/>
      <c r="AC55" s="514" t="str">
        <f>IF(入力フォーム!G19="","",入力フォーム!G19)</f>
        <v/>
      </c>
      <c r="AD55" s="514"/>
      <c r="AE55" s="514"/>
      <c r="AF55" s="514"/>
      <c r="AG55" s="514"/>
      <c r="AH55" s="514"/>
      <c r="AI55" s="514"/>
      <c r="AJ55" s="514"/>
      <c r="AK55" s="514"/>
      <c r="AL55" s="514"/>
      <c r="AM55" s="514"/>
      <c r="AN55" s="514"/>
      <c r="AO55" s="514"/>
      <c r="AP55" s="514"/>
      <c r="AQ55" s="514"/>
      <c r="AR55" s="514"/>
      <c r="AS55" s="514"/>
      <c r="AT55" s="514"/>
      <c r="AU55" s="514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35"/>
    </row>
    <row r="56" spans="1:58" s="236" customFormat="1" ht="21.75" customHeight="1" x14ac:dyDescent="0.2">
      <c r="A56" s="235"/>
      <c r="L56" s="509" t="s">
        <v>726</v>
      </c>
      <c r="M56" s="509"/>
      <c r="N56" s="509"/>
      <c r="O56" s="509"/>
      <c r="P56" s="510" t="str">
        <f>IF(入力フォーム!E20="","",入力フォーム!E20)</f>
        <v/>
      </c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 s="510"/>
      <c r="AH56" s="510"/>
      <c r="AI56" s="510"/>
      <c r="AJ56" s="510"/>
      <c r="AK56" s="510"/>
      <c r="AL56" s="510"/>
      <c r="AM56" s="510"/>
      <c r="AN56" s="510"/>
      <c r="AO56" s="510"/>
      <c r="AP56" s="510"/>
      <c r="AQ56" s="510"/>
      <c r="AR56" s="510"/>
      <c r="AS56" s="510"/>
      <c r="AT56" s="510"/>
      <c r="AU56" s="510"/>
      <c r="AV56" s="510"/>
      <c r="AW56" s="510"/>
      <c r="AX56" s="510"/>
      <c r="AY56" s="510"/>
      <c r="AZ56" s="250"/>
      <c r="BA56" s="250"/>
      <c r="BB56" s="250"/>
      <c r="BC56" s="250"/>
      <c r="BD56" s="250"/>
      <c r="BE56" s="250"/>
      <c r="BF56" s="235"/>
    </row>
    <row r="57" spans="1:58" s="236" customFormat="1" ht="21.75" customHeight="1" x14ac:dyDescent="0.2">
      <c r="A57" s="249"/>
      <c r="C57" s="250"/>
      <c r="D57" s="250"/>
      <c r="E57" s="250"/>
      <c r="F57" s="250"/>
      <c r="G57" s="250"/>
      <c r="H57" s="250"/>
      <c r="I57" s="250"/>
      <c r="J57" s="250"/>
      <c r="K57" s="250"/>
      <c r="L57" s="511" t="s">
        <v>727</v>
      </c>
      <c r="M57" s="511"/>
      <c r="N57" s="511"/>
      <c r="O57" s="511"/>
      <c r="P57" s="511"/>
      <c r="Q57" s="511"/>
      <c r="R57" s="511"/>
      <c r="S57" s="512" t="s">
        <v>724</v>
      </c>
      <c r="T57" s="512"/>
      <c r="U57" s="513" t="str">
        <f>IF(入力フォーム!E22="","",入力フォーム!E22)</f>
        <v/>
      </c>
      <c r="V57" s="513"/>
      <c r="W57" s="513"/>
      <c r="X57" s="513"/>
      <c r="Y57" s="513"/>
      <c r="Z57" s="513"/>
      <c r="AA57" s="506" t="s">
        <v>725</v>
      </c>
      <c r="AB57" s="506"/>
      <c r="AC57" s="514" t="str">
        <f>IF(入力フォーム!G22="","",入力フォーム!G22)</f>
        <v/>
      </c>
      <c r="AD57" s="514"/>
      <c r="AE57" s="514"/>
      <c r="AF57" s="514"/>
      <c r="AG57" s="514"/>
      <c r="AH57" s="514"/>
      <c r="AI57" s="514"/>
      <c r="AJ57" s="514"/>
      <c r="AK57" s="514"/>
      <c r="AL57" s="514"/>
      <c r="AM57" s="514"/>
      <c r="AN57" s="514"/>
      <c r="AO57" s="514"/>
      <c r="AP57" s="514"/>
      <c r="AQ57" s="514"/>
      <c r="AR57" s="514"/>
      <c r="AS57" s="514"/>
      <c r="AT57" s="514"/>
      <c r="AU57" s="514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35"/>
    </row>
    <row r="58" spans="1:58" s="236" customFormat="1" ht="21.75" customHeight="1" x14ac:dyDescent="0.2">
      <c r="A58" s="235"/>
      <c r="L58" s="509" t="s">
        <v>726</v>
      </c>
      <c r="M58" s="509"/>
      <c r="N58" s="509"/>
      <c r="O58" s="509"/>
      <c r="P58" s="510" t="str">
        <f>IF(入力フォーム!E23="","",入力フォーム!E23)</f>
        <v/>
      </c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250"/>
      <c r="BA58" s="250"/>
      <c r="BB58" s="250"/>
      <c r="BC58" s="250"/>
      <c r="BD58" s="250"/>
      <c r="BE58" s="250"/>
      <c r="BF58" s="235"/>
    </row>
    <row r="59" spans="1:58" s="236" customFormat="1" ht="26.25" customHeight="1" x14ac:dyDescent="0.2">
      <c r="A59" s="249"/>
      <c r="C59" s="250"/>
      <c r="D59" s="250"/>
      <c r="E59" s="250"/>
      <c r="F59" s="250"/>
      <c r="G59" s="250"/>
      <c r="H59" s="250"/>
      <c r="I59" s="250"/>
      <c r="J59" s="250"/>
      <c r="K59" s="250"/>
      <c r="L59" s="505" t="s">
        <v>728</v>
      </c>
      <c r="M59" s="505"/>
      <c r="N59" s="505"/>
      <c r="O59" s="505"/>
      <c r="P59" s="505"/>
      <c r="Q59" s="505"/>
      <c r="R59" s="505"/>
      <c r="S59" s="505"/>
      <c r="T59" s="505"/>
      <c r="U59" s="505"/>
      <c r="V59" s="505"/>
      <c r="W59" s="505"/>
      <c r="X59" s="505"/>
      <c r="Y59" s="505"/>
      <c r="Z59" s="505"/>
      <c r="AA59" s="506" t="s">
        <v>725</v>
      </c>
      <c r="AB59" s="506"/>
      <c r="AC59" s="507" t="str">
        <f>IF(入力フォーム!F24="","",入力フォーム!F24)</f>
        <v/>
      </c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  <c r="AT59" s="507"/>
      <c r="AU59" s="507"/>
      <c r="AV59" s="251"/>
      <c r="AW59" s="251"/>
      <c r="AX59" s="251"/>
      <c r="AY59" s="251"/>
      <c r="AZ59" s="250"/>
      <c r="BA59" s="250"/>
      <c r="BB59" s="250"/>
      <c r="BC59" s="250"/>
      <c r="BD59" s="250"/>
      <c r="BE59" s="250"/>
      <c r="BF59" s="235"/>
    </row>
    <row r="60" spans="1:58" s="236" customFormat="1" ht="12" customHeight="1" x14ac:dyDescent="0.2">
      <c r="A60" s="249"/>
      <c r="C60" s="250"/>
      <c r="D60" s="250"/>
      <c r="E60" s="250"/>
      <c r="F60" s="250"/>
      <c r="G60" s="250"/>
      <c r="H60" s="250"/>
      <c r="I60" s="250"/>
      <c r="J60" s="250"/>
      <c r="K60" s="250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49"/>
      <c r="AW60" s="249"/>
      <c r="AX60" s="249"/>
      <c r="AY60" s="249"/>
      <c r="AZ60" s="250"/>
      <c r="BA60" s="250"/>
      <c r="BB60" s="250"/>
      <c r="BC60" s="250"/>
      <c r="BD60" s="250"/>
      <c r="BE60" s="250"/>
      <c r="BF60" s="235"/>
    </row>
    <row r="61" spans="1:58" ht="14.25" customHeight="1" x14ac:dyDescent="0.2">
      <c r="A61" s="525" t="str">
        <f>"エントリー料"&amp;TEXT(入力フォーム!D141,"#,##0円")&amp;"＋登録料(1,000円×"&amp;入力フォーム!D138&amp;"名)"&amp;TEXT(入力フォーム!E141,"#,##0円")&amp;"＝"&amp;TEXT(入力フォーム!F141,"#,##0円")</f>
        <v>エントリー料10,000円＋登録料(1,000円×0名)0円＝10,000円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525"/>
      <c r="Q61" s="525"/>
      <c r="R61" s="525"/>
      <c r="S61" s="525"/>
      <c r="T61" s="525"/>
      <c r="U61" s="525"/>
      <c r="V61" s="525"/>
      <c r="W61" s="525"/>
      <c r="X61" s="525"/>
      <c r="Y61" s="525"/>
      <c r="Z61" s="525"/>
      <c r="AA61" s="525"/>
      <c r="AB61" s="525"/>
      <c r="AC61" s="525"/>
      <c r="AD61" s="525"/>
      <c r="AE61" s="525"/>
      <c r="AF61" s="525"/>
      <c r="AG61" s="525"/>
      <c r="AH61" s="525"/>
      <c r="AI61" s="525"/>
      <c r="AJ61" s="525"/>
      <c r="AK61" s="525"/>
      <c r="AL61" s="525"/>
      <c r="AM61" s="525"/>
      <c r="AN61" s="525"/>
      <c r="AO61" s="525"/>
      <c r="AP61" s="525"/>
      <c r="AQ61" s="525"/>
      <c r="AR61" s="525"/>
      <c r="AS61" s="525"/>
      <c r="AT61" s="525"/>
      <c r="AU61" s="525"/>
      <c r="AV61" s="525"/>
      <c r="AW61" s="525"/>
      <c r="AX61" s="525"/>
      <c r="AY61" s="525"/>
      <c r="AZ61" s="525"/>
      <c r="BA61" s="525"/>
      <c r="BB61" s="525"/>
      <c r="BC61" s="525"/>
      <c r="BD61" s="525"/>
      <c r="BE61" s="525"/>
      <c r="BF61" s="525"/>
    </row>
    <row r="62" spans="1:58" ht="14.25" hidden="1" customHeight="1" x14ac:dyDescent="0.2">
      <c r="A62" s="234"/>
    </row>
    <row r="161" spans="4:4" ht="0" hidden="1" customHeight="1" x14ac:dyDescent="0.2">
      <c r="D161" s="233">
        <v>28</v>
      </c>
    </row>
  </sheetData>
  <sheetProtection algorithmName="SHA-512" hashValue="0h+YaNALi4In8Fn9EULCzXrUv9HEOv/3b2YqcUHdjwj/ahsvhU1Z/33Rr6jzAKwPZZFSH74Wey/0CAoIZ0YfSA==" saltValue="sXdG1KWA2oM0R/y8Fix6zg==" spinCount="100000" sheet="1" objects="1" scenarios="1"/>
  <mergeCells count="165">
    <mergeCell ref="A61:BF61"/>
    <mergeCell ref="S7:AM7"/>
    <mergeCell ref="AO7:AQ7"/>
    <mergeCell ref="AS7:BE7"/>
    <mergeCell ref="B8:M8"/>
    <mergeCell ref="N8:BE8"/>
    <mergeCell ref="B9:M9"/>
    <mergeCell ref="N9:BE9"/>
    <mergeCell ref="N10:U10"/>
    <mergeCell ref="V10:AG10"/>
    <mergeCell ref="AH10:AS10"/>
    <mergeCell ref="AT10:BE10"/>
    <mergeCell ref="L58:O58"/>
    <mergeCell ref="P58:AY58"/>
    <mergeCell ref="L59:Z59"/>
    <mergeCell ref="AA59:AB59"/>
    <mergeCell ref="AC59:AU59"/>
    <mergeCell ref="B7:M7"/>
    <mergeCell ref="O7:Q7"/>
    <mergeCell ref="L56:O56"/>
    <mergeCell ref="P56:AY56"/>
    <mergeCell ref="L57:R57"/>
    <mergeCell ref="S57:T57"/>
    <mergeCell ref="U57:Z57"/>
    <mergeCell ref="AA57:AB57"/>
    <mergeCell ref="AC57:AU57"/>
    <mergeCell ref="D54:K54"/>
    <mergeCell ref="L54:AC54"/>
    <mergeCell ref="AD54:AE54"/>
    <mergeCell ref="D55:K55"/>
    <mergeCell ref="L55:R55"/>
    <mergeCell ref="S55:T55"/>
    <mergeCell ref="U55:Z55"/>
    <mergeCell ref="AA55:AB55"/>
    <mergeCell ref="AC55:AU55"/>
    <mergeCell ref="C42:BE42"/>
    <mergeCell ref="BB50:BE50"/>
    <mergeCell ref="D52:K52"/>
    <mergeCell ref="L52:AM52"/>
    <mergeCell ref="D53:K53"/>
    <mergeCell ref="L53:AM53"/>
    <mergeCell ref="AN53:AP53"/>
    <mergeCell ref="AN50:AP50"/>
    <mergeCell ref="AQ50:AR50"/>
    <mergeCell ref="AS50:AT50"/>
    <mergeCell ref="AU50:AV50"/>
    <mergeCell ref="AW50:AX50"/>
    <mergeCell ref="AY50:BA50"/>
    <mergeCell ref="AO43:AP43"/>
    <mergeCell ref="AD45:AE45"/>
    <mergeCell ref="AO45:AP45"/>
    <mergeCell ref="B48:BE48"/>
    <mergeCell ref="AD43:AE43"/>
    <mergeCell ref="D39:E39"/>
    <mergeCell ref="F39:AP39"/>
    <mergeCell ref="D40:E40"/>
    <mergeCell ref="F40:O40"/>
    <mergeCell ref="P40:Q40"/>
    <mergeCell ref="R40:AF40"/>
    <mergeCell ref="AI40:AJ40"/>
    <mergeCell ref="B37:T37"/>
    <mergeCell ref="U37:V37"/>
    <mergeCell ref="W37:AH37"/>
    <mergeCell ref="AI37:AJ37"/>
    <mergeCell ref="D38:E38"/>
    <mergeCell ref="F38:N38"/>
    <mergeCell ref="P38:Q38"/>
    <mergeCell ref="R38:AB38"/>
    <mergeCell ref="Z14:AK14"/>
    <mergeCell ref="B15:F16"/>
    <mergeCell ref="G15:Y16"/>
    <mergeCell ref="Z15:AK15"/>
    <mergeCell ref="Z16:AK16"/>
    <mergeCell ref="AT11:BE11"/>
    <mergeCell ref="B12:Y12"/>
    <mergeCell ref="Z12:AK12"/>
    <mergeCell ref="AL12:AW12"/>
    <mergeCell ref="AX12:BE12"/>
    <mergeCell ref="B13:F14"/>
    <mergeCell ref="G13:Y14"/>
    <mergeCell ref="Z13:AK13"/>
    <mergeCell ref="AL13:AW16"/>
    <mergeCell ref="AX13:AY16"/>
    <mergeCell ref="N11:U11"/>
    <mergeCell ref="V11:AG11"/>
    <mergeCell ref="AH11:AS11"/>
    <mergeCell ref="L10:M11"/>
    <mergeCell ref="G10:K11"/>
    <mergeCell ref="B10:F11"/>
    <mergeCell ref="B2:BE2"/>
    <mergeCell ref="B3:BE3"/>
    <mergeCell ref="B5:M5"/>
    <mergeCell ref="N5:AP5"/>
    <mergeCell ref="AQ5:BE5"/>
    <mergeCell ref="B6:M6"/>
    <mergeCell ref="N6:AP6"/>
    <mergeCell ref="AQ6:BE6"/>
    <mergeCell ref="B17:F18"/>
    <mergeCell ref="G17:Y18"/>
    <mergeCell ref="Z17:AK17"/>
    <mergeCell ref="AL17:AW20"/>
    <mergeCell ref="AX17:AY20"/>
    <mergeCell ref="AZ17:BA20"/>
    <mergeCell ref="BB17:BC20"/>
    <mergeCell ref="BD17:BE20"/>
    <mergeCell ref="Z18:AK18"/>
    <mergeCell ref="B19:F20"/>
    <mergeCell ref="G19:Y20"/>
    <mergeCell ref="Z19:AK19"/>
    <mergeCell ref="Z20:AK20"/>
    <mergeCell ref="AZ13:BA16"/>
    <mergeCell ref="BB13:BC16"/>
    <mergeCell ref="BD13:BE16"/>
    <mergeCell ref="B21:F22"/>
    <mergeCell ref="G21:Y22"/>
    <mergeCell ref="Z21:AK21"/>
    <mergeCell ref="AL21:AW24"/>
    <mergeCell ref="AX21:AY24"/>
    <mergeCell ref="AZ21:BA24"/>
    <mergeCell ref="BB21:BC24"/>
    <mergeCell ref="BD21:BE24"/>
    <mergeCell ref="Z22:AK22"/>
    <mergeCell ref="B23:F24"/>
    <mergeCell ref="G23:Y24"/>
    <mergeCell ref="Z23:AK23"/>
    <mergeCell ref="Z24:AK24"/>
    <mergeCell ref="B25:F26"/>
    <mergeCell ref="G25:Y26"/>
    <mergeCell ref="Z25:AK25"/>
    <mergeCell ref="AL25:AW28"/>
    <mergeCell ref="AX25:AY28"/>
    <mergeCell ref="AZ25:BA28"/>
    <mergeCell ref="BB25:BC28"/>
    <mergeCell ref="BD25:BE28"/>
    <mergeCell ref="Z26:AK26"/>
    <mergeCell ref="B27:F28"/>
    <mergeCell ref="G27:Y28"/>
    <mergeCell ref="Z27:AK27"/>
    <mergeCell ref="Z28:AK28"/>
    <mergeCell ref="B29:F30"/>
    <mergeCell ref="G29:Y30"/>
    <mergeCell ref="Z29:AK29"/>
    <mergeCell ref="AL29:AW32"/>
    <mergeCell ref="AX29:AY32"/>
    <mergeCell ref="AZ29:BA32"/>
    <mergeCell ref="BB29:BC32"/>
    <mergeCell ref="BD29:BE32"/>
    <mergeCell ref="Z30:AK30"/>
    <mergeCell ref="B31:F32"/>
    <mergeCell ref="G31:Y32"/>
    <mergeCell ref="Z31:AK31"/>
    <mergeCell ref="Z32:AK32"/>
    <mergeCell ref="B33:F34"/>
    <mergeCell ref="G33:Y34"/>
    <mergeCell ref="Z33:AK33"/>
    <mergeCell ref="AL33:AW36"/>
    <mergeCell ref="AX33:AY36"/>
    <mergeCell ref="AZ33:BA36"/>
    <mergeCell ref="BB33:BC36"/>
    <mergeCell ref="BD33:BE36"/>
    <mergeCell ref="Z34:AK34"/>
    <mergeCell ref="B35:F36"/>
    <mergeCell ref="G35:Y36"/>
    <mergeCell ref="Z35:AK35"/>
    <mergeCell ref="Z36:AK36"/>
  </mergeCells>
  <phoneticPr fontId="2"/>
  <pageMargins left="0.59055118110236227" right="0.59055118110236227" top="0.73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9"/>
  <sheetViews>
    <sheetView showZeros="0" workbookViewId="0">
      <selection activeCell="A4" sqref="A4:O4"/>
    </sheetView>
  </sheetViews>
  <sheetFormatPr defaultColWidth="9" defaultRowHeight="21" customHeight="1" x14ac:dyDescent="0.2"/>
  <cols>
    <col min="1" max="1" width="5.08984375" style="1" customWidth="1"/>
    <col min="2" max="3" width="10.7265625" style="1" customWidth="1"/>
    <col min="4" max="4" width="5.08984375" style="1" customWidth="1"/>
    <col min="5" max="6" width="10.7265625" style="1" customWidth="1"/>
    <col min="7" max="7" width="5.08984375" style="1" customWidth="1"/>
    <col min="8" max="9" width="10.7265625" style="1" customWidth="1"/>
    <col min="10" max="10" width="5.08984375" style="1" customWidth="1"/>
    <col min="11" max="12" width="10.7265625" style="1" customWidth="1"/>
    <col min="13" max="13" width="5.08984375" style="1" customWidth="1"/>
    <col min="14" max="15" width="10.7265625" style="1" customWidth="1"/>
    <col min="16" max="30" width="9" style="253"/>
    <col min="31" max="16384" width="9" style="1"/>
  </cols>
  <sheetData>
    <row r="1" spans="1:15" ht="21" customHeight="1" x14ac:dyDescent="0.2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15" ht="16.5" customHeight="1" x14ac:dyDescent="0.2">
      <c r="A2" s="578" t="s">
        <v>729</v>
      </c>
      <c r="B2" s="578"/>
      <c r="C2" s="579" t="str">
        <f>IF(入力フォーム!D11="","団体名未入力",入力フォーム!D11)</f>
        <v>団体名未入力</v>
      </c>
      <c r="D2" s="579"/>
      <c r="E2" s="579"/>
      <c r="F2" s="579"/>
      <c r="G2" s="579"/>
      <c r="H2" s="579"/>
      <c r="I2" s="579"/>
      <c r="J2" s="579"/>
      <c r="K2" s="579"/>
      <c r="L2" s="252"/>
      <c r="M2" s="578" t="s">
        <v>730</v>
      </c>
      <c r="N2" s="578"/>
      <c r="O2" s="578"/>
    </row>
    <row r="3" spans="1:15" ht="18.75" customHeight="1" x14ac:dyDescent="0.2">
      <c r="A3" s="578"/>
      <c r="B3" s="578"/>
      <c r="C3" s="579"/>
      <c r="D3" s="579"/>
      <c r="E3" s="579"/>
      <c r="F3" s="579"/>
      <c r="G3" s="579"/>
      <c r="H3" s="579"/>
      <c r="I3" s="579"/>
      <c r="J3" s="579"/>
      <c r="K3" s="579"/>
      <c r="L3" s="252"/>
      <c r="M3" s="578"/>
      <c r="N3" s="578"/>
      <c r="O3" s="578"/>
    </row>
    <row r="4" spans="1:15" ht="39" customHeight="1" thickBot="1" x14ac:dyDescent="0.25">
      <c r="A4" s="580" t="s">
        <v>756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</row>
    <row r="5" spans="1:15" ht="24.75" customHeight="1" x14ac:dyDescent="0.2">
      <c r="A5" s="581" t="s">
        <v>731</v>
      </c>
      <c r="B5" s="582"/>
      <c r="C5" s="582"/>
      <c r="D5" s="581" t="s">
        <v>731</v>
      </c>
      <c r="E5" s="582"/>
      <c r="F5" s="583"/>
      <c r="G5" s="582" t="s">
        <v>731</v>
      </c>
      <c r="H5" s="582"/>
      <c r="I5" s="582"/>
      <c r="J5" s="581" t="s">
        <v>731</v>
      </c>
      <c r="K5" s="582"/>
      <c r="L5" s="583"/>
      <c r="M5" s="582" t="s">
        <v>731</v>
      </c>
      <c r="N5" s="582"/>
      <c r="O5" s="583"/>
    </row>
    <row r="6" spans="1:15" ht="21.65" customHeight="1" x14ac:dyDescent="0.2">
      <c r="A6" s="254">
        <v>1</v>
      </c>
      <c r="B6" s="574">
        <f>VLOOKUP(A6,入力フォーム!$P$6:$Q$100,2,0)</f>
        <v>0</v>
      </c>
      <c r="C6" s="575"/>
      <c r="D6" s="255">
        <v>2</v>
      </c>
      <c r="E6" s="574">
        <f>VLOOKUP(D6,入力フォーム!$P$6:$Q$100,2,0)</f>
        <v>0</v>
      </c>
      <c r="F6" s="575"/>
      <c r="G6" s="256">
        <v>3</v>
      </c>
      <c r="H6" s="574">
        <f>VLOOKUP(G6,入力フォーム!$P$6:$Q$100,2,0)</f>
        <v>0</v>
      </c>
      <c r="I6" s="575"/>
      <c r="J6" s="255">
        <v>4</v>
      </c>
      <c r="K6" s="574">
        <f>VLOOKUP(J6,入力フォーム!$P$6:$Q$100,2,0)</f>
        <v>0</v>
      </c>
      <c r="L6" s="575"/>
      <c r="M6" s="255">
        <v>5</v>
      </c>
      <c r="N6" s="574">
        <f>VLOOKUP(M6,入力フォーム!$P$6:$Q$100,2,0)</f>
        <v>0</v>
      </c>
      <c r="O6" s="575"/>
    </row>
    <row r="7" spans="1:15" ht="21.65" customHeight="1" x14ac:dyDescent="0.2">
      <c r="A7" s="254">
        <v>6</v>
      </c>
      <c r="B7" s="574">
        <f>VLOOKUP(A7,入力フォーム!$P$6:$Q$100,2,0)</f>
        <v>0</v>
      </c>
      <c r="C7" s="575"/>
      <c r="D7" s="271">
        <v>7</v>
      </c>
      <c r="E7" s="574">
        <f>VLOOKUP(D7,入力フォーム!$P$6:$Q$100,2,0)</f>
        <v>0</v>
      </c>
      <c r="F7" s="575"/>
      <c r="G7" s="256">
        <v>8</v>
      </c>
      <c r="H7" s="574">
        <f>VLOOKUP(G7,入力フォーム!$P$6:$Q$100,2,0)</f>
        <v>0</v>
      </c>
      <c r="I7" s="575"/>
      <c r="J7" s="271">
        <v>9</v>
      </c>
      <c r="K7" s="574">
        <f>VLOOKUP(J7,入力フォーム!$P$6:$Q$100,2,0)</f>
        <v>0</v>
      </c>
      <c r="L7" s="575"/>
      <c r="M7" s="271">
        <v>10</v>
      </c>
      <c r="N7" s="574">
        <f>VLOOKUP(M7,入力フォーム!$P$6:$Q$100,2,0)</f>
        <v>0</v>
      </c>
      <c r="O7" s="575"/>
    </row>
    <row r="8" spans="1:15" ht="21.65" customHeight="1" x14ac:dyDescent="0.2">
      <c r="A8" s="254">
        <v>11</v>
      </c>
      <c r="B8" s="574">
        <f>VLOOKUP(A8,入力フォーム!$P$6:$Q$100,2,0)</f>
        <v>0</v>
      </c>
      <c r="C8" s="575"/>
      <c r="D8" s="271">
        <v>12</v>
      </c>
      <c r="E8" s="574">
        <f>VLOOKUP(D8,入力フォーム!$P$6:$Q$100,2,0)</f>
        <v>0</v>
      </c>
      <c r="F8" s="575"/>
      <c r="G8" s="256">
        <v>13</v>
      </c>
      <c r="H8" s="574">
        <f>VLOOKUP(G8,入力フォーム!$P$6:$Q$100,2,0)</f>
        <v>0</v>
      </c>
      <c r="I8" s="575"/>
      <c r="J8" s="271">
        <v>14</v>
      </c>
      <c r="K8" s="574">
        <f>VLOOKUP(J8,入力フォーム!$P$6:$Q$100,2,0)</f>
        <v>0</v>
      </c>
      <c r="L8" s="575"/>
      <c r="M8" s="271">
        <v>15</v>
      </c>
      <c r="N8" s="574">
        <f>VLOOKUP(M8,入力フォーム!$P$6:$Q$100,2,0)</f>
        <v>0</v>
      </c>
      <c r="O8" s="575"/>
    </row>
    <row r="9" spans="1:15" ht="21.65" customHeight="1" x14ac:dyDescent="0.2">
      <c r="A9" s="254">
        <v>16</v>
      </c>
      <c r="B9" s="574">
        <f>VLOOKUP(A9,入力フォーム!$P$6:$Q$100,2,0)</f>
        <v>0</v>
      </c>
      <c r="C9" s="575"/>
      <c r="D9" s="271">
        <v>17</v>
      </c>
      <c r="E9" s="574">
        <f>VLOOKUP(D9,入力フォーム!$P$6:$Q$100,2,0)</f>
        <v>0</v>
      </c>
      <c r="F9" s="575"/>
      <c r="G9" s="256">
        <v>18</v>
      </c>
      <c r="H9" s="574">
        <f>VLOOKUP(G9,入力フォーム!$P$6:$Q$100,2,0)</f>
        <v>0</v>
      </c>
      <c r="I9" s="575"/>
      <c r="J9" s="271">
        <v>19</v>
      </c>
      <c r="K9" s="574">
        <f>VLOOKUP(J9,入力フォーム!$P$6:$Q$100,2,0)</f>
        <v>0</v>
      </c>
      <c r="L9" s="575"/>
      <c r="M9" s="271">
        <v>20</v>
      </c>
      <c r="N9" s="574">
        <f>VLOOKUP(M9,入力フォーム!$P$6:$Q$100,2,0)</f>
        <v>0</v>
      </c>
      <c r="O9" s="575"/>
    </row>
    <row r="10" spans="1:15" ht="21.65" customHeight="1" x14ac:dyDescent="0.2">
      <c r="A10" s="254">
        <v>21</v>
      </c>
      <c r="B10" s="574">
        <f>VLOOKUP(A10,入力フォーム!$P$6:$Q$100,2,0)</f>
        <v>0</v>
      </c>
      <c r="C10" s="575"/>
      <c r="D10" s="271">
        <v>22</v>
      </c>
      <c r="E10" s="574">
        <f>VLOOKUP(D10,入力フォーム!$P$6:$Q$100,2,0)</f>
        <v>0</v>
      </c>
      <c r="F10" s="575"/>
      <c r="G10" s="256">
        <v>23</v>
      </c>
      <c r="H10" s="574">
        <f>VLOOKUP(G10,入力フォーム!$P$6:$Q$100,2,0)</f>
        <v>0</v>
      </c>
      <c r="I10" s="575"/>
      <c r="J10" s="271">
        <v>24</v>
      </c>
      <c r="K10" s="574">
        <f>VLOOKUP(J10,入力フォーム!$P$6:$Q$100,2,0)</f>
        <v>0</v>
      </c>
      <c r="L10" s="575"/>
      <c r="M10" s="271">
        <v>25</v>
      </c>
      <c r="N10" s="574">
        <f>VLOOKUP(M10,入力フォーム!$P$6:$Q$100,2,0)</f>
        <v>0</v>
      </c>
      <c r="O10" s="575"/>
    </row>
    <row r="11" spans="1:15" ht="21.65" customHeight="1" x14ac:dyDescent="0.2">
      <c r="A11" s="254">
        <v>26</v>
      </c>
      <c r="B11" s="574">
        <f>VLOOKUP(A11,入力フォーム!$P$6:$Q$100,2,0)</f>
        <v>0</v>
      </c>
      <c r="C11" s="575"/>
      <c r="D11" s="271">
        <v>27</v>
      </c>
      <c r="E11" s="574">
        <f>VLOOKUP(D11,入力フォーム!$P$6:$Q$100,2,0)</f>
        <v>0</v>
      </c>
      <c r="F11" s="575"/>
      <c r="G11" s="256">
        <v>28</v>
      </c>
      <c r="H11" s="574">
        <f>VLOOKUP(G11,入力フォーム!$P$6:$Q$100,2,0)</f>
        <v>0</v>
      </c>
      <c r="I11" s="575"/>
      <c r="J11" s="271">
        <v>29</v>
      </c>
      <c r="K11" s="574">
        <f>VLOOKUP(J11,入力フォーム!$P$6:$Q$100,2,0)</f>
        <v>0</v>
      </c>
      <c r="L11" s="575"/>
      <c r="M11" s="271">
        <v>30</v>
      </c>
      <c r="N11" s="574">
        <f>VLOOKUP(M11,入力フォーム!$P$6:$Q$100,2,0)</f>
        <v>0</v>
      </c>
      <c r="O11" s="575"/>
    </row>
    <row r="12" spans="1:15" ht="21.65" customHeight="1" x14ac:dyDescent="0.2">
      <c r="A12" s="254">
        <v>31</v>
      </c>
      <c r="B12" s="574">
        <f>VLOOKUP(A12,入力フォーム!$P$6:$Q$100,2,0)</f>
        <v>0</v>
      </c>
      <c r="C12" s="575"/>
      <c r="D12" s="271">
        <v>32</v>
      </c>
      <c r="E12" s="574">
        <f>VLOOKUP(D12,入力フォーム!$P$6:$Q$100,2,0)</f>
        <v>0</v>
      </c>
      <c r="F12" s="575"/>
      <c r="G12" s="256">
        <v>33</v>
      </c>
      <c r="H12" s="574">
        <f>VLOOKUP(G12,入力フォーム!$P$6:$Q$100,2,0)</f>
        <v>0</v>
      </c>
      <c r="I12" s="575"/>
      <c r="J12" s="271">
        <v>34</v>
      </c>
      <c r="K12" s="574">
        <f>VLOOKUP(J12,入力フォーム!$P$6:$Q$100,2,0)</f>
        <v>0</v>
      </c>
      <c r="L12" s="575"/>
      <c r="M12" s="271">
        <v>35</v>
      </c>
      <c r="N12" s="574">
        <f>VLOOKUP(M12,入力フォーム!$P$6:$Q$100,2,0)</f>
        <v>0</v>
      </c>
      <c r="O12" s="575"/>
    </row>
    <row r="13" spans="1:15" ht="21.65" customHeight="1" x14ac:dyDescent="0.2">
      <c r="A13" s="254">
        <v>36</v>
      </c>
      <c r="B13" s="574">
        <f>VLOOKUP(A13,入力フォーム!$P$6:$Q$100,2,0)</f>
        <v>0</v>
      </c>
      <c r="C13" s="575"/>
      <c r="D13" s="271">
        <v>37</v>
      </c>
      <c r="E13" s="574">
        <f>VLOOKUP(D13,入力フォーム!$P$6:$Q$100,2,0)</f>
        <v>0</v>
      </c>
      <c r="F13" s="575"/>
      <c r="G13" s="256">
        <v>38</v>
      </c>
      <c r="H13" s="574">
        <f>VLOOKUP(G13,入力フォーム!$P$6:$Q$100,2,0)</f>
        <v>0</v>
      </c>
      <c r="I13" s="575"/>
      <c r="J13" s="271">
        <v>39</v>
      </c>
      <c r="K13" s="574">
        <f>VLOOKUP(J13,入力フォーム!$P$6:$Q$100,2,0)</f>
        <v>0</v>
      </c>
      <c r="L13" s="575"/>
      <c r="M13" s="271">
        <v>40</v>
      </c>
      <c r="N13" s="574">
        <f>VLOOKUP(M13,入力フォーム!$P$6:$Q$100,2,0)</f>
        <v>0</v>
      </c>
      <c r="O13" s="575"/>
    </row>
    <row r="14" spans="1:15" ht="21.65" customHeight="1" x14ac:dyDescent="0.2">
      <c r="A14" s="254">
        <v>41</v>
      </c>
      <c r="B14" s="574">
        <f>VLOOKUP(A14,入力フォーム!$P$6:$Q$100,2,0)</f>
        <v>0</v>
      </c>
      <c r="C14" s="575"/>
      <c r="D14" s="271">
        <v>42</v>
      </c>
      <c r="E14" s="574">
        <f>VLOOKUP(D14,入力フォーム!$P$6:$Q$100,2,0)</f>
        <v>0</v>
      </c>
      <c r="F14" s="575"/>
      <c r="G14" s="256">
        <v>43</v>
      </c>
      <c r="H14" s="574">
        <f>VLOOKUP(G14,入力フォーム!$P$6:$Q$100,2,0)</f>
        <v>0</v>
      </c>
      <c r="I14" s="575"/>
      <c r="J14" s="271">
        <v>44</v>
      </c>
      <c r="K14" s="574">
        <f>VLOOKUP(J14,入力フォーム!$P$6:$Q$100,2,0)</f>
        <v>0</v>
      </c>
      <c r="L14" s="575"/>
      <c r="M14" s="271">
        <v>45</v>
      </c>
      <c r="N14" s="574">
        <f>VLOOKUP(M14,入力フォーム!$P$6:$Q$100,2,0)</f>
        <v>0</v>
      </c>
      <c r="O14" s="575"/>
    </row>
    <row r="15" spans="1:15" ht="21.65" customHeight="1" x14ac:dyDescent="0.2">
      <c r="A15" s="254">
        <v>46</v>
      </c>
      <c r="B15" s="574">
        <f>VLOOKUP(A15,入力フォーム!$P$6:$Q$100,2,0)</f>
        <v>0</v>
      </c>
      <c r="C15" s="575"/>
      <c r="D15" s="271">
        <v>47</v>
      </c>
      <c r="E15" s="574">
        <f>VLOOKUP(D15,入力フォーム!$P$6:$Q$100,2,0)</f>
        <v>0</v>
      </c>
      <c r="F15" s="575"/>
      <c r="G15" s="256">
        <v>48</v>
      </c>
      <c r="H15" s="574">
        <f>VLOOKUP(G15,入力フォーム!$P$6:$Q$100,2,0)</f>
        <v>0</v>
      </c>
      <c r="I15" s="575"/>
      <c r="J15" s="271">
        <v>49</v>
      </c>
      <c r="K15" s="574">
        <f>VLOOKUP(J15,入力フォーム!$P$6:$Q$100,2,0)</f>
        <v>0</v>
      </c>
      <c r="L15" s="575"/>
      <c r="M15" s="271">
        <v>50</v>
      </c>
      <c r="N15" s="574">
        <f>VLOOKUP(M15,入力フォーム!$P$6:$Q$100,2,0)</f>
        <v>0</v>
      </c>
      <c r="O15" s="575"/>
    </row>
    <row r="16" spans="1:15" ht="21.65" customHeight="1" x14ac:dyDescent="0.2">
      <c r="A16" s="254">
        <v>51</v>
      </c>
      <c r="B16" s="574">
        <f>VLOOKUP(A16,入力フォーム!$P$6:$Q$100,2,0)</f>
        <v>0</v>
      </c>
      <c r="C16" s="575"/>
      <c r="D16" s="271">
        <v>52</v>
      </c>
      <c r="E16" s="574">
        <f>VLOOKUP(D16,入力フォーム!$P$6:$Q$100,2,0)</f>
        <v>0</v>
      </c>
      <c r="F16" s="575"/>
      <c r="G16" s="256">
        <v>53</v>
      </c>
      <c r="H16" s="574">
        <f>VLOOKUP(G16,入力フォーム!$P$6:$Q$100,2,0)</f>
        <v>0</v>
      </c>
      <c r="I16" s="575"/>
      <c r="J16" s="271">
        <v>54</v>
      </c>
      <c r="K16" s="574">
        <f>VLOOKUP(J16,入力フォーム!$P$6:$Q$100,2,0)</f>
        <v>0</v>
      </c>
      <c r="L16" s="575"/>
      <c r="M16" s="271">
        <v>55</v>
      </c>
      <c r="N16" s="574">
        <f>VLOOKUP(M16,入力フォーム!$P$6:$Q$100,2,0)</f>
        <v>0</v>
      </c>
      <c r="O16" s="575"/>
    </row>
    <row r="17" spans="1:15" ht="21.65" customHeight="1" x14ac:dyDescent="0.2">
      <c r="A17" s="254">
        <v>56</v>
      </c>
      <c r="B17" s="574">
        <f>VLOOKUP(A17,入力フォーム!$P$6:$Q$100,2,0)</f>
        <v>0</v>
      </c>
      <c r="C17" s="575"/>
      <c r="D17" s="271">
        <v>57</v>
      </c>
      <c r="E17" s="574">
        <f>VLOOKUP(D17,入力フォーム!$P$6:$Q$100,2,0)</f>
        <v>0</v>
      </c>
      <c r="F17" s="575"/>
      <c r="G17" s="256">
        <v>58</v>
      </c>
      <c r="H17" s="574">
        <f>VLOOKUP(G17,入力フォーム!$P$6:$Q$100,2,0)</f>
        <v>0</v>
      </c>
      <c r="I17" s="575"/>
      <c r="J17" s="271">
        <v>59</v>
      </c>
      <c r="K17" s="574">
        <f>VLOOKUP(J17,入力フォーム!$P$6:$Q$100,2,0)</f>
        <v>0</v>
      </c>
      <c r="L17" s="575"/>
      <c r="M17" s="271">
        <v>60</v>
      </c>
      <c r="N17" s="574">
        <f>VLOOKUP(M17,入力フォーム!$P$6:$Q$100,2,0)</f>
        <v>0</v>
      </c>
      <c r="O17" s="575"/>
    </row>
    <row r="18" spans="1:15" ht="21.65" customHeight="1" x14ac:dyDescent="0.2">
      <c r="A18" s="254">
        <v>61</v>
      </c>
      <c r="B18" s="574">
        <f>VLOOKUP(A18,入力フォーム!$P$6:$Q$100,2,0)</f>
        <v>0</v>
      </c>
      <c r="C18" s="575"/>
      <c r="D18" s="271">
        <v>62</v>
      </c>
      <c r="E18" s="574">
        <f>VLOOKUP(D18,入力フォーム!$P$6:$Q$100,2,0)</f>
        <v>0</v>
      </c>
      <c r="F18" s="575"/>
      <c r="G18" s="256">
        <v>63</v>
      </c>
      <c r="H18" s="574">
        <f>VLOOKUP(G18,入力フォーム!$P$6:$Q$100,2,0)</f>
        <v>0</v>
      </c>
      <c r="I18" s="575"/>
      <c r="J18" s="271">
        <v>64</v>
      </c>
      <c r="K18" s="574">
        <f>VLOOKUP(J18,入力フォーム!$P$6:$Q$100,2,0)</f>
        <v>0</v>
      </c>
      <c r="L18" s="575"/>
      <c r="M18" s="271">
        <v>65</v>
      </c>
      <c r="N18" s="574">
        <f>VLOOKUP(M18,入力フォーム!$P$6:$Q$100,2,0)</f>
        <v>0</v>
      </c>
      <c r="O18" s="575"/>
    </row>
    <row r="19" spans="1:15" ht="21.65" customHeight="1" x14ac:dyDescent="0.2">
      <c r="A19" s="254">
        <v>66</v>
      </c>
      <c r="B19" s="574">
        <f>VLOOKUP(A19,入力フォーム!$P$6:$Q$100,2,0)</f>
        <v>0</v>
      </c>
      <c r="C19" s="575"/>
      <c r="D19" s="271">
        <v>67</v>
      </c>
      <c r="E19" s="574">
        <f>VLOOKUP(D19,入力フォーム!$P$6:$Q$100,2,0)</f>
        <v>0</v>
      </c>
      <c r="F19" s="575"/>
      <c r="G19" s="256">
        <v>68</v>
      </c>
      <c r="H19" s="574">
        <f>VLOOKUP(G19,入力フォーム!$P$6:$Q$100,2,0)</f>
        <v>0</v>
      </c>
      <c r="I19" s="575"/>
      <c r="J19" s="271">
        <v>69</v>
      </c>
      <c r="K19" s="574">
        <f>VLOOKUP(J19,入力フォーム!$P$6:$Q$100,2,0)</f>
        <v>0</v>
      </c>
      <c r="L19" s="575"/>
      <c r="M19" s="271">
        <v>70</v>
      </c>
      <c r="N19" s="574">
        <f>VLOOKUP(M19,入力フォーム!$P$6:$Q$100,2,0)</f>
        <v>0</v>
      </c>
      <c r="O19" s="575"/>
    </row>
    <row r="20" spans="1:15" ht="21.65" customHeight="1" x14ac:dyDescent="0.2">
      <c r="A20" s="254">
        <v>71</v>
      </c>
      <c r="B20" s="574">
        <f>VLOOKUP(A20,入力フォーム!$P$6:$Q$100,2,0)</f>
        <v>0</v>
      </c>
      <c r="C20" s="575"/>
      <c r="D20" s="271">
        <v>72</v>
      </c>
      <c r="E20" s="574">
        <f>VLOOKUP(D20,入力フォーム!$P$6:$Q$100,2,0)</f>
        <v>0</v>
      </c>
      <c r="F20" s="575"/>
      <c r="G20" s="256">
        <v>73</v>
      </c>
      <c r="H20" s="574">
        <f>VLOOKUP(G20,入力フォーム!$P$6:$Q$100,2,0)</f>
        <v>0</v>
      </c>
      <c r="I20" s="575"/>
      <c r="J20" s="271">
        <v>74</v>
      </c>
      <c r="K20" s="574">
        <f>VLOOKUP(J20,入力フォーム!$P$6:$Q$100,2,0)</f>
        <v>0</v>
      </c>
      <c r="L20" s="575"/>
      <c r="M20" s="271">
        <v>75</v>
      </c>
      <c r="N20" s="574">
        <f>VLOOKUP(M20,入力フォーム!$P$6:$Q$100,2,0)</f>
        <v>0</v>
      </c>
      <c r="O20" s="575"/>
    </row>
    <row r="21" spans="1:15" ht="21.65" customHeight="1" x14ac:dyDescent="0.2">
      <c r="A21" s="254">
        <v>76</v>
      </c>
      <c r="B21" s="574">
        <f>VLOOKUP(A21,入力フォーム!$P$6:$Q$100,2,0)</f>
        <v>0</v>
      </c>
      <c r="C21" s="575"/>
      <c r="D21" s="271">
        <v>77</v>
      </c>
      <c r="E21" s="574">
        <f>VLOOKUP(D21,入力フォーム!$P$6:$Q$100,2,0)</f>
        <v>0</v>
      </c>
      <c r="F21" s="575"/>
      <c r="G21" s="256">
        <v>78</v>
      </c>
      <c r="H21" s="574">
        <f>VLOOKUP(G21,入力フォーム!$P$6:$Q$100,2,0)</f>
        <v>0</v>
      </c>
      <c r="I21" s="575"/>
      <c r="J21" s="271">
        <v>79</v>
      </c>
      <c r="K21" s="574">
        <f>VLOOKUP(J21,入力フォーム!$P$6:$Q$100,2,0)</f>
        <v>0</v>
      </c>
      <c r="L21" s="575"/>
      <c r="M21" s="271">
        <v>80</v>
      </c>
      <c r="N21" s="574">
        <f>VLOOKUP(M21,入力フォーム!$P$6:$Q$100,2,0)</f>
        <v>0</v>
      </c>
      <c r="O21" s="575"/>
    </row>
    <row r="22" spans="1:15" ht="21.65" customHeight="1" x14ac:dyDescent="0.2">
      <c r="A22" s="254">
        <v>81</v>
      </c>
      <c r="B22" s="574">
        <f>VLOOKUP(A22,入力フォーム!$P$6:$Q$100,2,0)</f>
        <v>0</v>
      </c>
      <c r="C22" s="575"/>
      <c r="D22" s="271">
        <v>82</v>
      </c>
      <c r="E22" s="574">
        <f>VLOOKUP(D22,入力フォーム!$P$6:$Q$100,2,0)</f>
        <v>0</v>
      </c>
      <c r="F22" s="575"/>
      <c r="G22" s="256">
        <v>83</v>
      </c>
      <c r="H22" s="574">
        <f>VLOOKUP(G22,入力フォーム!$P$6:$Q$100,2,0)</f>
        <v>0</v>
      </c>
      <c r="I22" s="575"/>
      <c r="J22" s="271">
        <v>84</v>
      </c>
      <c r="K22" s="574">
        <f>VLOOKUP(J22,入力フォーム!$P$6:$Q$100,2,0)</f>
        <v>0</v>
      </c>
      <c r="L22" s="575"/>
      <c r="M22" s="271">
        <v>85</v>
      </c>
      <c r="N22" s="574">
        <f>VLOOKUP(M22,入力フォーム!$P$6:$Q$100,2,0)</f>
        <v>0</v>
      </c>
      <c r="O22" s="575"/>
    </row>
    <row r="23" spans="1:15" ht="21.65" customHeight="1" x14ac:dyDescent="0.2">
      <c r="A23" s="254">
        <v>86</v>
      </c>
      <c r="B23" s="574">
        <f>VLOOKUP(A23,入力フォーム!$P$6:$Q$100,2,0)</f>
        <v>0</v>
      </c>
      <c r="C23" s="575"/>
      <c r="D23" s="271">
        <v>87</v>
      </c>
      <c r="E23" s="574">
        <f>VLOOKUP(D23,入力フォーム!$P$6:$Q$100,2,0)</f>
        <v>0</v>
      </c>
      <c r="F23" s="575"/>
      <c r="G23" s="256">
        <v>88</v>
      </c>
      <c r="H23" s="574">
        <f>VLOOKUP(G23,入力フォーム!$P$6:$Q$100,2,0)</f>
        <v>0</v>
      </c>
      <c r="I23" s="575"/>
      <c r="J23" s="271">
        <v>89</v>
      </c>
      <c r="K23" s="574">
        <f>VLOOKUP(J23,入力フォーム!$P$6:$Q$100,2,0)</f>
        <v>0</v>
      </c>
      <c r="L23" s="575"/>
      <c r="M23" s="271">
        <v>90</v>
      </c>
      <c r="N23" s="574">
        <f>VLOOKUP(M23,入力フォーム!$P$6:$Q$100,2,0)</f>
        <v>0</v>
      </c>
      <c r="O23" s="575"/>
    </row>
    <row r="24" spans="1:15" ht="21.65" customHeight="1" thickBot="1" x14ac:dyDescent="0.25">
      <c r="A24" s="268">
        <v>91</v>
      </c>
      <c r="B24" s="576">
        <f>VLOOKUP(A24,入力フォーム!$P$6:$Q$100,2,0)</f>
        <v>0</v>
      </c>
      <c r="C24" s="577"/>
      <c r="D24" s="269">
        <v>92</v>
      </c>
      <c r="E24" s="576">
        <f>VLOOKUP(D24,入力フォーム!$P$6:$Q$100,2,0)</f>
        <v>0</v>
      </c>
      <c r="F24" s="577"/>
      <c r="G24" s="270">
        <v>93</v>
      </c>
      <c r="H24" s="576">
        <f>VLOOKUP(G24,入力フォーム!$P$6:$Q$100,2,0)</f>
        <v>0</v>
      </c>
      <c r="I24" s="577"/>
      <c r="J24" s="269">
        <v>94</v>
      </c>
      <c r="K24" s="576">
        <f>VLOOKUP(J24,入力フォーム!$P$6:$Q$100,2,0)</f>
        <v>0</v>
      </c>
      <c r="L24" s="577"/>
      <c r="M24" s="269">
        <v>95</v>
      </c>
      <c r="N24" s="576">
        <f>VLOOKUP(M24,入力フォーム!$P$6:$Q$100,2,0)</f>
        <v>0</v>
      </c>
      <c r="O24" s="577"/>
    </row>
    <row r="25" spans="1:15" ht="21" customHeight="1" x14ac:dyDescent="0.2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</row>
    <row r="26" spans="1:15" ht="21" customHeight="1" x14ac:dyDescent="0.2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</row>
    <row r="27" spans="1:15" ht="21" customHeight="1" x14ac:dyDescent="0.2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</row>
    <row r="28" spans="1:15" ht="21" customHeight="1" x14ac:dyDescent="0.2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</row>
    <row r="29" spans="1:15" ht="21" customHeight="1" x14ac:dyDescent="0.2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</row>
    <row r="30" spans="1:15" s="253" customFormat="1" ht="21" customHeight="1" x14ac:dyDescent="0.2"/>
    <row r="31" spans="1:15" s="253" customFormat="1" ht="21" customHeight="1" x14ac:dyDescent="0.2"/>
    <row r="32" spans="1:15" s="253" customFormat="1" ht="21" customHeight="1" x14ac:dyDescent="0.2"/>
    <row r="33" s="253" customFormat="1" ht="21" customHeight="1" x14ac:dyDescent="0.2"/>
    <row r="34" s="253" customFormat="1" ht="21" customHeight="1" x14ac:dyDescent="0.2"/>
    <row r="35" s="253" customFormat="1" ht="21" customHeight="1" x14ac:dyDescent="0.2"/>
    <row r="36" s="253" customFormat="1" ht="21" customHeight="1" x14ac:dyDescent="0.2"/>
    <row r="37" s="253" customFormat="1" ht="21" customHeight="1" x14ac:dyDescent="0.2"/>
    <row r="38" s="253" customFormat="1" ht="21" customHeight="1" x14ac:dyDescent="0.2"/>
    <row r="39" s="253" customFormat="1" ht="21" customHeight="1" x14ac:dyDescent="0.2"/>
    <row r="40" s="253" customFormat="1" ht="21" customHeight="1" x14ac:dyDescent="0.2"/>
    <row r="41" s="253" customFormat="1" ht="21" customHeight="1" x14ac:dyDescent="0.2"/>
    <row r="42" s="253" customFormat="1" ht="21" customHeight="1" x14ac:dyDescent="0.2"/>
    <row r="43" s="253" customFormat="1" ht="21" customHeight="1" x14ac:dyDescent="0.2"/>
    <row r="44" s="253" customFormat="1" ht="21" customHeight="1" x14ac:dyDescent="0.2"/>
    <row r="45" s="253" customFormat="1" ht="21" customHeight="1" x14ac:dyDescent="0.2"/>
    <row r="46" s="253" customFormat="1" ht="21" customHeight="1" x14ac:dyDescent="0.2"/>
    <row r="47" s="253" customFormat="1" ht="21" customHeight="1" x14ac:dyDescent="0.2"/>
    <row r="48" s="253" customFormat="1" ht="21" customHeight="1" x14ac:dyDescent="0.2"/>
    <row r="49" s="253" customFormat="1" ht="21" customHeight="1" x14ac:dyDescent="0.2"/>
    <row r="50" s="253" customFormat="1" ht="21" customHeight="1" x14ac:dyDescent="0.2"/>
    <row r="51" s="253" customFormat="1" ht="21" customHeight="1" x14ac:dyDescent="0.2"/>
    <row r="52" s="253" customFormat="1" ht="21" customHeight="1" x14ac:dyDescent="0.2"/>
    <row r="53" s="253" customFormat="1" ht="21" customHeight="1" x14ac:dyDescent="0.2"/>
    <row r="54" s="253" customFormat="1" ht="21" customHeight="1" x14ac:dyDescent="0.2"/>
    <row r="55" s="253" customFormat="1" ht="21" customHeight="1" x14ac:dyDescent="0.2"/>
    <row r="56" s="253" customFormat="1" ht="21" customHeight="1" x14ac:dyDescent="0.2"/>
    <row r="57" s="253" customFormat="1" ht="21" customHeight="1" x14ac:dyDescent="0.2"/>
    <row r="58" s="253" customFormat="1" ht="21" customHeight="1" x14ac:dyDescent="0.2"/>
    <row r="59" s="253" customFormat="1" ht="21" customHeight="1" x14ac:dyDescent="0.2"/>
    <row r="60" s="253" customFormat="1" ht="21" customHeight="1" x14ac:dyDescent="0.2"/>
    <row r="61" s="253" customFormat="1" ht="21" customHeight="1" x14ac:dyDescent="0.2"/>
    <row r="62" s="253" customFormat="1" ht="21" customHeight="1" x14ac:dyDescent="0.2"/>
    <row r="63" s="253" customFormat="1" ht="21" customHeight="1" x14ac:dyDescent="0.2"/>
    <row r="64" s="253" customFormat="1" ht="21" customHeight="1" x14ac:dyDescent="0.2"/>
    <row r="65" s="253" customFormat="1" ht="21" customHeight="1" x14ac:dyDescent="0.2"/>
    <row r="66" s="253" customFormat="1" ht="21" customHeight="1" x14ac:dyDescent="0.2"/>
    <row r="67" s="253" customFormat="1" ht="21" customHeight="1" x14ac:dyDescent="0.2"/>
    <row r="68" s="253" customFormat="1" ht="21" customHeight="1" x14ac:dyDescent="0.2"/>
    <row r="69" s="253" customFormat="1" ht="21" customHeight="1" x14ac:dyDescent="0.2"/>
    <row r="70" s="253" customFormat="1" ht="21" customHeight="1" x14ac:dyDescent="0.2"/>
    <row r="71" s="253" customFormat="1" ht="21" customHeight="1" x14ac:dyDescent="0.2"/>
    <row r="72" s="253" customFormat="1" ht="21" customHeight="1" x14ac:dyDescent="0.2"/>
    <row r="73" s="253" customFormat="1" ht="21" customHeight="1" x14ac:dyDescent="0.2"/>
    <row r="74" s="253" customFormat="1" ht="21" customHeight="1" x14ac:dyDescent="0.2"/>
    <row r="75" s="253" customFormat="1" ht="21" customHeight="1" x14ac:dyDescent="0.2"/>
    <row r="76" s="253" customFormat="1" ht="21" customHeight="1" x14ac:dyDescent="0.2"/>
    <row r="77" s="253" customFormat="1" ht="21" customHeight="1" x14ac:dyDescent="0.2"/>
    <row r="78" s="253" customFormat="1" ht="21" customHeight="1" x14ac:dyDescent="0.2"/>
    <row r="79" s="253" customFormat="1" ht="21" customHeight="1" x14ac:dyDescent="0.2"/>
    <row r="80" s="253" customFormat="1" ht="21" customHeight="1" x14ac:dyDescent="0.2"/>
    <row r="81" s="253" customFormat="1" ht="21" customHeight="1" x14ac:dyDescent="0.2"/>
    <row r="82" s="253" customFormat="1" ht="21" customHeight="1" x14ac:dyDescent="0.2"/>
    <row r="83" s="253" customFormat="1" ht="21" customHeight="1" x14ac:dyDescent="0.2"/>
    <row r="84" s="253" customFormat="1" ht="21" customHeight="1" x14ac:dyDescent="0.2"/>
    <row r="85" s="253" customFormat="1" ht="21" customHeight="1" x14ac:dyDescent="0.2"/>
    <row r="86" s="253" customFormat="1" ht="21" customHeight="1" x14ac:dyDescent="0.2"/>
    <row r="87" s="253" customFormat="1" ht="21" customHeight="1" x14ac:dyDescent="0.2"/>
    <row r="88" s="253" customFormat="1" ht="21" customHeight="1" x14ac:dyDescent="0.2"/>
    <row r="89" s="253" customFormat="1" ht="21" customHeight="1" x14ac:dyDescent="0.2"/>
    <row r="90" s="253" customFormat="1" ht="21" customHeight="1" x14ac:dyDescent="0.2"/>
    <row r="91" s="253" customFormat="1" ht="21" customHeight="1" x14ac:dyDescent="0.2"/>
    <row r="92" s="253" customFormat="1" ht="21" customHeight="1" x14ac:dyDescent="0.2"/>
    <row r="93" s="253" customFormat="1" ht="21" customHeight="1" x14ac:dyDescent="0.2"/>
    <row r="94" s="253" customFormat="1" ht="21" customHeight="1" x14ac:dyDescent="0.2"/>
    <row r="95" s="253" customFormat="1" ht="21" customHeight="1" x14ac:dyDescent="0.2"/>
    <row r="96" s="253" customFormat="1" ht="21" customHeight="1" x14ac:dyDescent="0.2"/>
    <row r="97" s="253" customFormat="1" ht="21" customHeight="1" x14ac:dyDescent="0.2"/>
    <row r="98" s="253" customFormat="1" ht="21" customHeight="1" x14ac:dyDescent="0.2"/>
    <row r="99" s="253" customFormat="1" ht="21" customHeight="1" x14ac:dyDescent="0.2"/>
    <row r="100" s="253" customFormat="1" ht="21" customHeight="1" x14ac:dyDescent="0.2"/>
    <row r="101" s="253" customFormat="1" ht="21" customHeight="1" x14ac:dyDescent="0.2"/>
    <row r="102" s="253" customFormat="1" ht="21" customHeight="1" x14ac:dyDescent="0.2"/>
    <row r="103" s="253" customFormat="1" ht="21" customHeight="1" x14ac:dyDescent="0.2"/>
    <row r="104" s="253" customFormat="1" ht="21" customHeight="1" x14ac:dyDescent="0.2"/>
    <row r="105" s="253" customFormat="1" ht="21" customHeight="1" x14ac:dyDescent="0.2"/>
    <row r="106" s="253" customFormat="1" ht="21" customHeight="1" x14ac:dyDescent="0.2"/>
    <row r="107" s="253" customFormat="1" ht="21" customHeight="1" x14ac:dyDescent="0.2"/>
    <row r="108" s="253" customFormat="1" ht="21" customHeight="1" x14ac:dyDescent="0.2"/>
    <row r="109" s="253" customFormat="1" ht="21" customHeight="1" x14ac:dyDescent="0.2"/>
    <row r="110" s="253" customFormat="1" ht="21" customHeight="1" x14ac:dyDescent="0.2"/>
    <row r="111" s="253" customFormat="1" ht="21" customHeight="1" x14ac:dyDescent="0.2"/>
    <row r="112" s="253" customFormat="1" ht="21" customHeight="1" x14ac:dyDescent="0.2"/>
    <row r="113" s="253" customFormat="1" ht="21" customHeight="1" x14ac:dyDescent="0.2"/>
    <row r="114" s="253" customFormat="1" ht="21" customHeight="1" x14ac:dyDescent="0.2"/>
    <row r="115" s="253" customFormat="1" ht="21" customHeight="1" x14ac:dyDescent="0.2"/>
    <row r="116" s="253" customFormat="1" ht="21" customHeight="1" x14ac:dyDescent="0.2"/>
    <row r="117" s="253" customFormat="1" ht="21" customHeight="1" x14ac:dyDescent="0.2"/>
    <row r="118" s="253" customFormat="1" ht="21" customHeight="1" x14ac:dyDescent="0.2"/>
    <row r="119" s="253" customFormat="1" ht="21" customHeight="1" x14ac:dyDescent="0.2"/>
    <row r="120" s="253" customFormat="1" ht="21" customHeight="1" x14ac:dyDescent="0.2"/>
    <row r="121" s="253" customFormat="1" ht="21" customHeight="1" x14ac:dyDescent="0.2"/>
    <row r="122" s="253" customFormat="1" ht="21" customHeight="1" x14ac:dyDescent="0.2"/>
    <row r="123" s="253" customFormat="1" ht="21" customHeight="1" x14ac:dyDescent="0.2"/>
    <row r="124" s="253" customFormat="1" ht="21" customHeight="1" x14ac:dyDescent="0.2"/>
    <row r="125" s="253" customFormat="1" ht="21" customHeight="1" x14ac:dyDescent="0.2"/>
    <row r="126" s="253" customFormat="1" ht="21" customHeight="1" x14ac:dyDescent="0.2"/>
    <row r="127" s="253" customFormat="1" ht="21" customHeight="1" x14ac:dyDescent="0.2"/>
    <row r="128" s="253" customFormat="1" ht="21" customHeight="1" x14ac:dyDescent="0.2"/>
    <row r="129" s="253" customFormat="1" ht="21" customHeight="1" x14ac:dyDescent="0.2"/>
    <row r="130" s="253" customFormat="1" ht="21" customHeight="1" x14ac:dyDescent="0.2"/>
    <row r="131" s="253" customFormat="1" ht="21" customHeight="1" x14ac:dyDescent="0.2"/>
    <row r="132" s="253" customFormat="1" ht="21" customHeight="1" x14ac:dyDescent="0.2"/>
    <row r="133" s="253" customFormat="1" ht="21" customHeight="1" x14ac:dyDescent="0.2"/>
    <row r="134" s="253" customFormat="1" ht="21" customHeight="1" x14ac:dyDescent="0.2"/>
    <row r="135" s="253" customFormat="1" ht="21" customHeight="1" x14ac:dyDescent="0.2"/>
    <row r="136" s="253" customFormat="1" ht="21" customHeight="1" x14ac:dyDescent="0.2"/>
    <row r="137" s="253" customFormat="1" ht="21" customHeight="1" x14ac:dyDescent="0.2"/>
    <row r="138" s="253" customFormat="1" ht="21" customHeight="1" x14ac:dyDescent="0.2"/>
    <row r="139" s="253" customFormat="1" ht="21" customHeight="1" x14ac:dyDescent="0.2"/>
    <row r="140" s="253" customFormat="1" ht="21" customHeight="1" x14ac:dyDescent="0.2"/>
    <row r="141" s="253" customFormat="1" ht="21" customHeight="1" x14ac:dyDescent="0.2"/>
    <row r="142" s="253" customFormat="1" ht="21" customHeight="1" x14ac:dyDescent="0.2"/>
    <row r="143" s="253" customFormat="1" ht="21" customHeight="1" x14ac:dyDescent="0.2"/>
    <row r="144" s="253" customFormat="1" ht="21" customHeight="1" x14ac:dyDescent="0.2"/>
    <row r="145" spans="5:5" s="253" customFormat="1" ht="21" customHeight="1" x14ac:dyDescent="0.2"/>
    <row r="146" spans="5:5" s="253" customFormat="1" ht="21" customHeight="1" x14ac:dyDescent="0.2"/>
    <row r="147" spans="5:5" s="253" customFormat="1" ht="21" customHeight="1" x14ac:dyDescent="0.2"/>
    <row r="148" spans="5:5" s="253" customFormat="1" ht="21" customHeight="1" x14ac:dyDescent="0.2"/>
    <row r="149" spans="5:5" s="253" customFormat="1" ht="21" customHeight="1" x14ac:dyDescent="0.2"/>
    <row r="150" spans="5:5" s="253" customFormat="1" ht="21" customHeight="1" x14ac:dyDescent="0.2"/>
    <row r="151" spans="5:5" s="253" customFormat="1" ht="21" customHeight="1" x14ac:dyDescent="0.2"/>
    <row r="152" spans="5:5" s="253" customFormat="1" ht="21" customHeight="1" x14ac:dyDescent="0.2"/>
    <row r="153" spans="5:5" s="253" customFormat="1" ht="21" customHeight="1" x14ac:dyDescent="0.2"/>
    <row r="154" spans="5:5" s="253" customFormat="1" ht="21" customHeight="1" x14ac:dyDescent="0.2">
      <c r="E154" s="253">
        <v>28</v>
      </c>
    </row>
    <row r="155" spans="5:5" s="253" customFormat="1" ht="21" customHeight="1" x14ac:dyDescent="0.2"/>
    <row r="156" spans="5:5" s="253" customFormat="1" ht="21" customHeight="1" x14ac:dyDescent="0.2"/>
    <row r="157" spans="5:5" s="253" customFormat="1" ht="21" customHeight="1" x14ac:dyDescent="0.2"/>
    <row r="158" spans="5:5" s="253" customFormat="1" ht="21" customHeight="1" x14ac:dyDescent="0.2"/>
    <row r="159" spans="5:5" s="253" customFormat="1" ht="21" customHeight="1" x14ac:dyDescent="0.2"/>
    <row r="160" spans="5:5" s="253" customFormat="1" ht="21" customHeight="1" x14ac:dyDescent="0.2"/>
    <row r="161" s="253" customFormat="1" ht="21" customHeight="1" x14ac:dyDescent="0.2"/>
    <row r="162" s="253" customFormat="1" ht="21" customHeight="1" x14ac:dyDescent="0.2"/>
    <row r="163" s="253" customFormat="1" ht="21" customHeight="1" x14ac:dyDescent="0.2"/>
    <row r="164" s="253" customFormat="1" ht="21" customHeight="1" x14ac:dyDescent="0.2"/>
    <row r="165" s="253" customFormat="1" ht="21" customHeight="1" x14ac:dyDescent="0.2"/>
    <row r="166" s="253" customFormat="1" ht="21" customHeight="1" x14ac:dyDescent="0.2"/>
    <row r="167" s="253" customFormat="1" ht="21" customHeight="1" x14ac:dyDescent="0.2"/>
    <row r="168" s="253" customFormat="1" ht="21" customHeight="1" x14ac:dyDescent="0.2"/>
    <row r="169" s="253" customFormat="1" ht="21" customHeight="1" x14ac:dyDescent="0.2"/>
    <row r="170" s="253" customFormat="1" ht="21" customHeight="1" x14ac:dyDescent="0.2"/>
    <row r="171" s="253" customFormat="1" ht="21" customHeight="1" x14ac:dyDescent="0.2"/>
    <row r="172" s="253" customFormat="1" ht="21" customHeight="1" x14ac:dyDescent="0.2"/>
    <row r="173" s="253" customFormat="1" ht="21" customHeight="1" x14ac:dyDescent="0.2"/>
    <row r="174" s="253" customFormat="1" ht="21" customHeight="1" x14ac:dyDescent="0.2"/>
    <row r="175" s="253" customFormat="1" ht="21" customHeight="1" x14ac:dyDescent="0.2"/>
    <row r="176" s="253" customFormat="1" ht="21" customHeight="1" x14ac:dyDescent="0.2"/>
    <row r="177" s="253" customFormat="1" ht="21" customHeight="1" x14ac:dyDescent="0.2"/>
    <row r="178" s="253" customFormat="1" ht="21" customHeight="1" x14ac:dyDescent="0.2"/>
    <row r="179" s="253" customFormat="1" ht="21" customHeight="1" x14ac:dyDescent="0.2"/>
    <row r="180" s="253" customFormat="1" ht="21" customHeight="1" x14ac:dyDescent="0.2"/>
    <row r="181" s="253" customFormat="1" ht="21" customHeight="1" x14ac:dyDescent="0.2"/>
    <row r="182" s="253" customFormat="1" ht="21" customHeight="1" x14ac:dyDescent="0.2"/>
    <row r="183" s="253" customFormat="1" ht="21" customHeight="1" x14ac:dyDescent="0.2"/>
    <row r="184" s="253" customFormat="1" ht="21" customHeight="1" x14ac:dyDescent="0.2"/>
    <row r="185" s="253" customFormat="1" ht="21" customHeight="1" x14ac:dyDescent="0.2"/>
    <row r="186" s="253" customFormat="1" ht="21" customHeight="1" x14ac:dyDescent="0.2"/>
    <row r="187" s="253" customFormat="1" ht="21" customHeight="1" x14ac:dyDescent="0.2"/>
    <row r="188" s="253" customFormat="1" ht="21" customHeight="1" x14ac:dyDescent="0.2"/>
    <row r="189" s="253" customFormat="1" ht="21" customHeight="1" x14ac:dyDescent="0.2"/>
    <row r="190" s="253" customFormat="1" ht="21" customHeight="1" x14ac:dyDescent="0.2"/>
    <row r="191" s="253" customFormat="1" ht="21" customHeight="1" x14ac:dyDescent="0.2"/>
    <row r="192" s="253" customFormat="1" ht="21" customHeight="1" x14ac:dyDescent="0.2"/>
    <row r="193" s="253" customFormat="1" ht="21" customHeight="1" x14ac:dyDescent="0.2"/>
    <row r="194" s="253" customFormat="1" ht="21" customHeight="1" x14ac:dyDescent="0.2"/>
    <row r="195" s="253" customFormat="1" ht="21" customHeight="1" x14ac:dyDescent="0.2"/>
    <row r="196" s="253" customFormat="1" ht="21" customHeight="1" x14ac:dyDescent="0.2"/>
    <row r="197" s="253" customFormat="1" ht="21" customHeight="1" x14ac:dyDescent="0.2"/>
    <row r="198" s="253" customFormat="1" ht="21" customHeight="1" x14ac:dyDescent="0.2"/>
    <row r="199" s="253" customFormat="1" ht="21" customHeight="1" x14ac:dyDescent="0.2"/>
    <row r="200" s="253" customFormat="1" ht="21" customHeight="1" x14ac:dyDescent="0.2"/>
    <row r="201" s="253" customFormat="1" ht="21" customHeight="1" x14ac:dyDescent="0.2"/>
    <row r="202" s="253" customFormat="1" ht="21" customHeight="1" x14ac:dyDescent="0.2"/>
    <row r="203" s="253" customFormat="1" ht="21" customHeight="1" x14ac:dyDescent="0.2"/>
    <row r="204" s="253" customFormat="1" ht="21" customHeight="1" x14ac:dyDescent="0.2"/>
    <row r="205" s="253" customFormat="1" ht="21" customHeight="1" x14ac:dyDescent="0.2"/>
    <row r="206" s="253" customFormat="1" ht="21" customHeight="1" x14ac:dyDescent="0.2"/>
    <row r="207" s="253" customFormat="1" ht="21" customHeight="1" x14ac:dyDescent="0.2"/>
    <row r="208" s="253" customFormat="1" ht="21" customHeight="1" x14ac:dyDescent="0.2"/>
    <row r="209" s="253" customFormat="1" ht="21" customHeight="1" x14ac:dyDescent="0.2"/>
    <row r="210" s="253" customFormat="1" ht="21" customHeight="1" x14ac:dyDescent="0.2"/>
    <row r="211" s="253" customFormat="1" ht="21" customHeight="1" x14ac:dyDescent="0.2"/>
    <row r="212" s="253" customFormat="1" ht="21" customHeight="1" x14ac:dyDescent="0.2"/>
    <row r="213" s="253" customFormat="1" ht="21" customHeight="1" x14ac:dyDescent="0.2"/>
    <row r="214" s="253" customFormat="1" ht="21" customHeight="1" x14ac:dyDescent="0.2"/>
    <row r="215" s="253" customFormat="1" ht="21" customHeight="1" x14ac:dyDescent="0.2"/>
    <row r="216" s="253" customFormat="1" ht="21" customHeight="1" x14ac:dyDescent="0.2"/>
    <row r="217" s="253" customFormat="1" ht="21" customHeight="1" x14ac:dyDescent="0.2"/>
    <row r="218" s="253" customFormat="1" ht="21" customHeight="1" x14ac:dyDescent="0.2"/>
    <row r="219" s="253" customFormat="1" ht="21" customHeight="1" x14ac:dyDescent="0.2"/>
    <row r="220" s="253" customFormat="1" ht="21" customHeight="1" x14ac:dyDescent="0.2"/>
    <row r="221" s="253" customFormat="1" ht="21" customHeight="1" x14ac:dyDescent="0.2"/>
    <row r="222" s="253" customFormat="1" ht="21" customHeight="1" x14ac:dyDescent="0.2"/>
    <row r="223" s="253" customFormat="1" ht="21" customHeight="1" x14ac:dyDescent="0.2"/>
    <row r="224" s="253" customFormat="1" ht="21" customHeight="1" x14ac:dyDescent="0.2"/>
    <row r="225" s="253" customFormat="1" ht="21" customHeight="1" x14ac:dyDescent="0.2"/>
    <row r="226" s="253" customFormat="1" ht="21" customHeight="1" x14ac:dyDescent="0.2"/>
    <row r="227" s="253" customFormat="1" ht="21" customHeight="1" x14ac:dyDescent="0.2"/>
    <row r="228" s="253" customFormat="1" ht="21" customHeight="1" x14ac:dyDescent="0.2"/>
    <row r="229" s="253" customFormat="1" ht="21" customHeight="1" x14ac:dyDescent="0.2"/>
    <row r="230" s="253" customFormat="1" ht="21" customHeight="1" x14ac:dyDescent="0.2"/>
    <row r="231" s="253" customFormat="1" ht="21" customHeight="1" x14ac:dyDescent="0.2"/>
    <row r="232" s="253" customFormat="1" ht="21" customHeight="1" x14ac:dyDescent="0.2"/>
    <row r="233" s="253" customFormat="1" ht="21" customHeight="1" x14ac:dyDescent="0.2"/>
    <row r="234" s="253" customFormat="1" ht="21" customHeight="1" x14ac:dyDescent="0.2"/>
    <row r="235" s="253" customFormat="1" ht="21" customHeight="1" x14ac:dyDescent="0.2"/>
    <row r="236" s="253" customFormat="1" ht="21" customHeight="1" x14ac:dyDescent="0.2"/>
    <row r="237" s="253" customFormat="1" ht="21" customHeight="1" x14ac:dyDescent="0.2"/>
    <row r="238" s="253" customFormat="1" ht="21" customHeight="1" x14ac:dyDescent="0.2"/>
    <row r="239" s="253" customFormat="1" ht="21" customHeight="1" x14ac:dyDescent="0.2"/>
  </sheetData>
  <sheetProtection algorithmName="SHA-512" hashValue="KRfo5on7aQIxxfTIsoV9W0DrB6CriiUcOmjLbiK2/9UzrTFYx5SAiGDh1U7sZHDHZ2OKruB843xoPSmZgdIEEw==" saltValue="VXgW7bQE1vRX/iEHew9R7g==" spinCount="100000" sheet="1" objects="1" scenarios="1"/>
  <mergeCells count="104">
    <mergeCell ref="N7:O7"/>
    <mergeCell ref="B8:C8"/>
    <mergeCell ref="E8:F8"/>
    <mergeCell ref="H8:I8"/>
    <mergeCell ref="K8:L8"/>
    <mergeCell ref="N8:O8"/>
    <mergeCell ref="A2:B3"/>
    <mergeCell ref="M2:O3"/>
    <mergeCell ref="C2:K3"/>
    <mergeCell ref="A4:O4"/>
    <mergeCell ref="A5:C5"/>
    <mergeCell ref="D5:F5"/>
    <mergeCell ref="G5:I5"/>
    <mergeCell ref="J5:L5"/>
    <mergeCell ref="M5:O5"/>
    <mergeCell ref="B6:C6"/>
    <mergeCell ref="E6:F6"/>
    <mergeCell ref="H6:I6"/>
    <mergeCell ref="K6:L6"/>
    <mergeCell ref="N6:O6"/>
    <mergeCell ref="B7:C7"/>
    <mergeCell ref="E7:F7"/>
    <mergeCell ref="H7:I7"/>
    <mergeCell ref="K7:L7"/>
    <mergeCell ref="H11:I11"/>
    <mergeCell ref="K11:L11"/>
    <mergeCell ref="N11:O11"/>
    <mergeCell ref="B10:C10"/>
    <mergeCell ref="E10:F10"/>
    <mergeCell ref="H10:I10"/>
    <mergeCell ref="K10:L10"/>
    <mergeCell ref="N10:O10"/>
    <mergeCell ref="B9:C9"/>
    <mergeCell ref="E9:F9"/>
    <mergeCell ref="H9:I9"/>
    <mergeCell ref="K9:L9"/>
    <mergeCell ref="N9:O9"/>
    <mergeCell ref="B19:C19"/>
    <mergeCell ref="B20:C20"/>
    <mergeCell ref="B21:C21"/>
    <mergeCell ref="B22:C22"/>
    <mergeCell ref="B23:C23"/>
    <mergeCell ref="B24:C24"/>
    <mergeCell ref="E12:F12"/>
    <mergeCell ref="E13:F13"/>
    <mergeCell ref="B11:C11"/>
    <mergeCell ref="E11:F11"/>
    <mergeCell ref="E17:F17"/>
    <mergeCell ref="E18:F18"/>
    <mergeCell ref="B12:C12"/>
    <mergeCell ref="B13:C13"/>
    <mergeCell ref="B14:C14"/>
    <mergeCell ref="B15:C15"/>
    <mergeCell ref="B16:C16"/>
    <mergeCell ref="B17:C17"/>
    <mergeCell ref="B18:C18"/>
    <mergeCell ref="K15:L15"/>
    <mergeCell ref="K16:L16"/>
    <mergeCell ref="E24:F24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E19:F19"/>
    <mergeCell ref="E20:F20"/>
    <mergeCell ref="E21:F21"/>
    <mergeCell ref="E22:F22"/>
    <mergeCell ref="E23:F23"/>
    <mergeCell ref="E14:F14"/>
    <mergeCell ref="E15:F15"/>
    <mergeCell ref="E16:F16"/>
    <mergeCell ref="K22:L22"/>
    <mergeCell ref="K23:L23"/>
    <mergeCell ref="K24:L24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K17:L17"/>
    <mergeCell ref="K18:L18"/>
    <mergeCell ref="K19:L19"/>
    <mergeCell ref="K20:L20"/>
    <mergeCell ref="K21:L21"/>
    <mergeCell ref="K12:L12"/>
    <mergeCell ref="K13:L13"/>
    <mergeCell ref="K14:L14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zoomScaleNormal="100" workbookViewId="0">
      <selection activeCell="B1" sqref="B1:I1"/>
    </sheetView>
  </sheetViews>
  <sheetFormatPr defaultColWidth="0" defaultRowHeight="13.5" zeroHeight="1" x14ac:dyDescent="0.25"/>
  <cols>
    <col min="1" max="1" width="1.7265625" style="9" customWidth="1"/>
    <col min="2" max="2" width="9.6328125" style="8" customWidth="1"/>
    <col min="3" max="3" width="2" style="11" customWidth="1"/>
    <col min="4" max="4" width="13" style="9" bestFit="1" customWidth="1"/>
    <col min="5" max="5" width="15.7265625" style="9" customWidth="1"/>
    <col min="6" max="6" width="9.08984375" style="9" customWidth="1"/>
    <col min="7" max="7" width="4.90625" style="9" customWidth="1"/>
    <col min="8" max="8" width="3.26953125" style="9" bestFit="1" customWidth="1"/>
    <col min="9" max="9" width="15.7265625" style="9" customWidth="1"/>
    <col min="10" max="10" width="2.7265625" style="9" customWidth="1"/>
    <col min="11" max="11" width="3.26953125" style="9" customWidth="1"/>
    <col min="12" max="12" width="7.453125" style="162" bestFit="1" customWidth="1"/>
    <col min="13" max="13" width="2" style="164" customWidth="1"/>
    <col min="14" max="14" width="13" style="97" bestFit="1" customWidth="1"/>
    <col min="15" max="15" width="15.7265625" style="97" customWidth="1"/>
    <col min="16" max="16" width="6.36328125" style="97" customWidth="1"/>
    <col min="17" max="17" width="5.90625" style="97" customWidth="1"/>
    <col min="18" max="18" width="3.26953125" style="97" bestFit="1" customWidth="1"/>
    <col min="19" max="19" width="15.6328125" style="97" customWidth="1"/>
    <col min="20" max="20" width="2.7265625" style="97" customWidth="1"/>
    <col min="21" max="16384" width="9" style="9" hidden="1"/>
  </cols>
  <sheetData>
    <row r="1" spans="2:19" ht="17.5" x14ac:dyDescent="0.25">
      <c r="B1" s="588" t="str">
        <f>入力フォーム!C27&amp;"　アナウンス原稿"</f>
        <v>　アナウンス原稿</v>
      </c>
      <c r="C1" s="588"/>
      <c r="D1" s="588"/>
      <c r="E1" s="588"/>
      <c r="F1" s="588"/>
      <c r="G1" s="588"/>
      <c r="H1" s="588"/>
      <c r="I1" s="588"/>
      <c r="L1" s="595" t="s">
        <v>693</v>
      </c>
      <c r="M1" s="595"/>
      <c r="N1" s="595"/>
      <c r="O1" s="595"/>
      <c r="P1" s="595"/>
      <c r="Q1" s="595"/>
      <c r="R1" s="595"/>
      <c r="S1" s="595"/>
    </row>
    <row r="2" spans="2:19" ht="18" thickBot="1" x14ac:dyDescent="0.3">
      <c r="B2" s="93"/>
      <c r="C2" s="93"/>
      <c r="D2" s="94"/>
      <c r="E2" s="97"/>
      <c r="F2" s="97"/>
      <c r="G2" s="95"/>
      <c r="H2" s="93"/>
      <c r="I2" s="93"/>
      <c r="L2" s="163"/>
      <c r="M2" s="163"/>
      <c r="N2" s="94"/>
      <c r="O2" s="593"/>
      <c r="P2" s="593"/>
      <c r="Q2" s="163"/>
      <c r="R2" s="163"/>
      <c r="S2" s="163"/>
    </row>
    <row r="3" spans="2:19" ht="22.5" customHeight="1" thickBot="1" x14ac:dyDescent="0.3">
      <c r="D3" s="594" t="str">
        <f>IF(入力フォーム!C30="","",入力フォーム!C30&amp;"の部")</f>
        <v/>
      </c>
      <c r="E3" s="594"/>
      <c r="F3" s="215" t="s">
        <v>692</v>
      </c>
      <c r="G3" s="272"/>
      <c r="H3" s="209" t="s">
        <v>124</v>
      </c>
      <c r="N3" s="594" t="str">
        <f>IF(入力フォーム!C114="","",入力フォーム!C114&amp;"の部")</f>
        <v/>
      </c>
      <c r="O3" s="594"/>
      <c r="P3" s="214" t="s">
        <v>692</v>
      </c>
      <c r="Q3" s="272"/>
      <c r="R3" s="209" t="s">
        <v>124</v>
      </c>
    </row>
    <row r="4" spans="2:19" ht="9" customHeight="1" thickBot="1" x14ac:dyDescent="0.3">
      <c r="B4" s="15"/>
      <c r="C4" s="15"/>
      <c r="D4" s="15"/>
      <c r="E4" s="15"/>
      <c r="F4" s="15"/>
      <c r="G4" s="15"/>
      <c r="H4" s="15"/>
      <c r="I4" s="15"/>
      <c r="L4" s="15"/>
      <c r="M4" s="15"/>
      <c r="N4" s="15"/>
      <c r="O4" s="15"/>
      <c r="P4" s="15"/>
      <c r="Q4" s="15"/>
      <c r="R4" s="15"/>
      <c r="S4" s="15"/>
    </row>
    <row r="5" spans="2:19" x14ac:dyDescent="0.25">
      <c r="B5" s="593" t="s">
        <v>26</v>
      </c>
      <c r="C5" s="14"/>
      <c r="D5" s="13" t="s">
        <v>28</v>
      </c>
      <c r="E5" s="589" t="str">
        <f>IF(入力フォーム!D12="","",入力フォーム!D12)</f>
        <v/>
      </c>
      <c r="F5" s="589"/>
      <c r="G5" s="589"/>
      <c r="H5" s="589"/>
      <c r="I5" s="590"/>
      <c r="L5" s="593" t="s">
        <v>26</v>
      </c>
      <c r="M5" s="14"/>
      <c r="N5" s="13" t="s">
        <v>28</v>
      </c>
      <c r="O5" s="589" t="str">
        <f>IF(入力フォーム!D12="","",入力フォーム!D12)</f>
        <v/>
      </c>
      <c r="P5" s="589"/>
      <c r="Q5" s="589"/>
      <c r="R5" s="589"/>
      <c r="S5" s="590"/>
    </row>
    <row r="6" spans="2:19" ht="22.5" customHeight="1" thickBot="1" x14ac:dyDescent="0.3">
      <c r="B6" s="593"/>
      <c r="D6" s="208"/>
      <c r="E6" s="591" t="str">
        <f>IF(入力フォーム!D11="","",入力フォーム!D11)</f>
        <v/>
      </c>
      <c r="F6" s="591"/>
      <c r="G6" s="591"/>
      <c r="H6" s="591"/>
      <c r="I6" s="592"/>
      <c r="L6" s="593"/>
      <c r="N6" s="208"/>
      <c r="O6" s="591" t="str">
        <f>IF(入力フォーム!D11="","",入力フォーム!D11)</f>
        <v/>
      </c>
      <c r="P6" s="591"/>
      <c r="Q6" s="591"/>
      <c r="R6" s="591"/>
      <c r="S6" s="592"/>
    </row>
    <row r="7" spans="2:19" ht="14" thickBot="1" x14ac:dyDescent="0.3">
      <c r="G7" s="10"/>
      <c r="H7" s="10"/>
      <c r="Q7" s="165"/>
    </row>
    <row r="8" spans="2:19" x14ac:dyDescent="0.25">
      <c r="B8" s="584" t="s">
        <v>690</v>
      </c>
      <c r="C8" s="14"/>
      <c r="D8" s="13" t="s">
        <v>28</v>
      </c>
      <c r="E8" s="210" t="str">
        <f>IF(入力フォーム!D47="","",入力フォーム!D47)</f>
        <v/>
      </c>
      <c r="F8" s="586" t="str">
        <f>IF(入力フォーム!F47="","",入力フォーム!F47)</f>
        <v/>
      </c>
      <c r="G8" s="586"/>
      <c r="H8" s="586"/>
      <c r="I8" s="212" t="str">
        <f>IF(入力フォーム!H47="","",入力フォーム!H47)</f>
        <v/>
      </c>
      <c r="L8" s="584" t="s">
        <v>689</v>
      </c>
      <c r="N8" s="13" t="s">
        <v>28</v>
      </c>
      <c r="O8" s="589" t="str">
        <f>IF(入力フォーム!D132="","",入力フォーム!D132)</f>
        <v/>
      </c>
      <c r="P8" s="589"/>
      <c r="Q8" s="589"/>
      <c r="R8" s="589"/>
      <c r="S8" s="590"/>
    </row>
    <row r="9" spans="2:19" ht="22.5" customHeight="1" thickBot="1" x14ac:dyDescent="0.3">
      <c r="B9" s="585"/>
      <c r="D9" s="208"/>
      <c r="E9" s="211" t="str">
        <f>IF(入力フォーム!D46="","",入力フォーム!D46)</f>
        <v/>
      </c>
      <c r="F9" s="587" t="str">
        <f>IF(入力フォーム!F46="","",入力フォーム!F46)</f>
        <v/>
      </c>
      <c r="G9" s="587"/>
      <c r="H9" s="587"/>
      <c r="I9" s="213" t="str">
        <f>IF(入力フォーム!H46="","",入力フォーム!H46)</f>
        <v/>
      </c>
      <c r="L9" s="585"/>
      <c r="N9" s="55"/>
      <c r="O9" s="591" t="str">
        <f>IF(入力フォーム!D131="","",入力フォーム!D131)</f>
        <v/>
      </c>
      <c r="P9" s="591"/>
      <c r="Q9" s="591"/>
      <c r="R9" s="591"/>
      <c r="S9" s="592"/>
    </row>
    <row r="10" spans="2:19" ht="9" customHeight="1" x14ac:dyDescent="0.25">
      <c r="N10" s="165"/>
      <c r="O10" s="96"/>
      <c r="P10" s="96"/>
      <c r="Q10" s="96"/>
      <c r="R10" s="96"/>
      <c r="S10" s="96"/>
    </row>
    <row r="11" spans="2:19" ht="7.5" customHeight="1" thickBot="1" x14ac:dyDescent="0.3">
      <c r="N11" s="165"/>
      <c r="O11" s="164"/>
      <c r="P11" s="164"/>
      <c r="Q11" s="164"/>
      <c r="R11" s="164"/>
      <c r="S11" s="164"/>
    </row>
    <row r="12" spans="2:19" ht="22.5" customHeight="1" x14ac:dyDescent="0.25">
      <c r="B12" s="584" t="s">
        <v>616</v>
      </c>
      <c r="C12" s="14"/>
      <c r="D12" s="13" t="s">
        <v>28</v>
      </c>
      <c r="E12" s="210" t="str">
        <f>IF(入力フォーム!D40="","",入力フォーム!D40)</f>
        <v/>
      </c>
      <c r="F12" s="586" t="str">
        <f>IF(入力フォーム!F40="","",入力フォーム!F40)</f>
        <v/>
      </c>
      <c r="G12" s="586"/>
      <c r="H12" s="586"/>
      <c r="I12" s="212" t="str">
        <f>IF(入力フォーム!H40="","",入力フォーム!H40)</f>
        <v/>
      </c>
      <c r="L12" s="596" t="s">
        <v>27</v>
      </c>
      <c r="M12" s="14"/>
      <c r="N12" s="13" t="s">
        <v>28</v>
      </c>
      <c r="O12" s="210" t="str">
        <f>IF(入力フォーム!D118="","",入力フォーム!D118)</f>
        <v/>
      </c>
      <c r="P12" s="586" t="str">
        <f>IF(入力フォーム!F118="","",入力フォーム!F118)</f>
        <v/>
      </c>
      <c r="Q12" s="586"/>
      <c r="R12" s="586"/>
      <c r="S12" s="212" t="str">
        <f>IF(入力フォーム!H118="","",入力フォーム!H118)</f>
        <v/>
      </c>
    </row>
    <row r="13" spans="2:19" ht="22.5" customHeight="1" thickBot="1" x14ac:dyDescent="0.3">
      <c r="B13" s="585"/>
      <c r="C13" s="164"/>
      <c r="D13" s="208"/>
      <c r="E13" s="211" t="str">
        <f>IF(入力フォーム!D39="","",入力フォーム!D39)</f>
        <v/>
      </c>
      <c r="F13" s="587" t="str">
        <f>IF(入力フォーム!F39="","",入力フォーム!F39)</f>
        <v/>
      </c>
      <c r="G13" s="587"/>
      <c r="H13" s="587"/>
      <c r="I13" s="213" t="str">
        <f>IF(入力フォーム!H39="","",入力フォーム!H39)</f>
        <v/>
      </c>
      <c r="L13" s="585"/>
      <c r="N13" s="12"/>
      <c r="O13" s="211" t="str">
        <f>IF(入力フォーム!D117="","",入力フォーム!D117)</f>
        <v/>
      </c>
      <c r="P13" s="587" t="str">
        <f>IF(入力フォーム!F117="","",入力フォーム!F117)</f>
        <v/>
      </c>
      <c r="Q13" s="587"/>
      <c r="R13" s="587"/>
      <c r="S13" s="213" t="str">
        <f>IF(入力フォーム!H117="","",入力フォーム!H117)</f>
        <v/>
      </c>
    </row>
    <row r="14" spans="2:19" x14ac:dyDescent="0.25"/>
    <row r="16" spans="2:19" ht="22" hidden="1" customHeight="1" x14ac:dyDescent="0.25"/>
    <row r="17" ht="22" hidden="1" customHeight="1" x14ac:dyDescent="0.25"/>
    <row r="144" spans="5:5" hidden="1" x14ac:dyDescent="0.25">
      <c r="E144" s="9">
        <v>28</v>
      </c>
    </row>
    <row r="148" spans="12:15" hidden="1" x14ac:dyDescent="0.25">
      <c r="O148" s="97">
        <v>28</v>
      </c>
    </row>
    <row r="151" spans="12:15" hidden="1" x14ac:dyDescent="0.25">
      <c r="L151" s="9"/>
    </row>
    <row r="152" spans="12:15" hidden="1" x14ac:dyDescent="0.25">
      <c r="L152" s="9"/>
    </row>
  </sheetData>
  <sheetProtection algorithmName="SHA-512" hashValue="m/n+rhlkJ0+CzZ0H+xZusFgvQA2Qc/cIaFk99AcgnE6zlI8FMwozphq8AYlJkiFOsZlvE0bRAgS20Swza139nQ==" saltValue="ug7Gs4iklAcvTEuq4B8Vlg==" spinCount="100000" sheet="1"/>
  <mergeCells count="23">
    <mergeCell ref="L12:L13"/>
    <mergeCell ref="O9:S9"/>
    <mergeCell ref="L8:L9"/>
    <mergeCell ref="O8:S8"/>
    <mergeCell ref="P12:R12"/>
    <mergeCell ref="P13:R13"/>
    <mergeCell ref="L1:S1"/>
    <mergeCell ref="O2:P2"/>
    <mergeCell ref="L5:L6"/>
    <mergeCell ref="O5:S5"/>
    <mergeCell ref="O6:S6"/>
    <mergeCell ref="N3:O3"/>
    <mergeCell ref="B1:I1"/>
    <mergeCell ref="E5:I5"/>
    <mergeCell ref="E6:I6"/>
    <mergeCell ref="B5:B6"/>
    <mergeCell ref="D3:E3"/>
    <mergeCell ref="B8:B9"/>
    <mergeCell ref="B12:B13"/>
    <mergeCell ref="F12:H12"/>
    <mergeCell ref="F13:H13"/>
    <mergeCell ref="F8:H8"/>
    <mergeCell ref="F9:H9"/>
  </mergeCells>
  <phoneticPr fontId="2"/>
  <pageMargins left="0.75" right="0.75" top="1" bottom="1" header="0.51200000000000001" footer="0.51200000000000001"/>
  <pageSetup paperSize="9" scale="104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4"/>
  <sheetViews>
    <sheetView showZeros="0" zoomScale="70" zoomScaleNormal="70" workbookViewId="0">
      <selection activeCell="F51" sqref="F51"/>
    </sheetView>
  </sheetViews>
  <sheetFormatPr defaultColWidth="0" defaultRowHeight="14" zeroHeight="1" x14ac:dyDescent="0.2"/>
  <cols>
    <col min="1" max="1" width="6.90625" style="74" customWidth="1"/>
    <col min="2" max="2" width="18.90625" style="74" bestFit="1" customWidth="1"/>
    <col min="3" max="3" width="2.453125" style="74" customWidth="1"/>
    <col min="4" max="4" width="15" style="74" bestFit="1" customWidth="1"/>
    <col min="5" max="5" width="2.453125" style="74" customWidth="1"/>
    <col min="6" max="6" width="16.36328125" style="74" bestFit="1" customWidth="1"/>
    <col min="7" max="7" width="2.453125" style="74" customWidth="1"/>
    <col min="8" max="8" width="15" style="74" bestFit="1" customWidth="1"/>
    <col min="9" max="9" width="2.453125" style="74" customWidth="1"/>
    <col min="10" max="10" width="16.36328125" style="74" bestFit="1" customWidth="1"/>
    <col min="11" max="11" width="2.453125" style="74" customWidth="1"/>
    <col min="12" max="12" width="48" style="74" customWidth="1"/>
    <col min="13" max="13" width="0" style="73" hidden="1" customWidth="1"/>
    <col min="14" max="14" width="4.08984375" style="73" hidden="1" customWidth="1"/>
    <col min="15" max="15" width="6.7265625" style="73" hidden="1" customWidth="1"/>
    <col min="16" max="16" width="4.26953125" style="73" hidden="1" customWidth="1"/>
    <col min="17" max="17" width="3.7265625" style="73" hidden="1" customWidth="1"/>
    <col min="18" max="30" width="0" style="73" hidden="1" customWidth="1"/>
    <col min="31" max="16384" width="9" style="73" hidden="1"/>
  </cols>
  <sheetData>
    <row r="1" spans="1:12" ht="19" x14ac:dyDescent="0.3">
      <c r="A1" s="155" t="s">
        <v>694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3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1" customFormat="1" ht="21" x14ac:dyDescent="0.3">
      <c r="A3" s="154" t="s">
        <v>624</v>
      </c>
      <c r="B3" s="597">
        <f>入力フォーム!D11</f>
        <v>0</v>
      </c>
      <c r="C3" s="597"/>
      <c r="D3" s="597"/>
      <c r="E3" s="597"/>
      <c r="F3" s="597"/>
      <c r="G3" s="597"/>
      <c r="H3" s="597"/>
      <c r="J3" s="156" t="str">
        <f>IF(L3="","","指揮")</f>
        <v/>
      </c>
      <c r="K3" s="157"/>
      <c r="L3" s="158" t="str">
        <f>IF(入力フォーム!D39="","",入力フォーム!D39)&amp;IF(入力フォーム!F39="","","・"&amp;入力フォーム!F39)&amp;IF(入力フォーム!H39="","","・"&amp;入力フォーム!H39)</f>
        <v/>
      </c>
    </row>
    <row r="4" spans="1:12" s="1" customFormat="1" ht="16.5" x14ac:dyDescent="0.2">
      <c r="A4" s="230"/>
      <c r="B4" s="231"/>
      <c r="C4" s="231"/>
      <c r="D4" s="231"/>
      <c r="E4" s="231"/>
      <c r="F4" s="231"/>
      <c r="G4" s="231"/>
      <c r="H4" s="231"/>
      <c r="J4" s="156" t="str">
        <f>IF(L4="","","ＤＭ")</f>
        <v/>
      </c>
      <c r="K4" s="157"/>
      <c r="L4" s="158" t="str">
        <f>IF(入力フォーム!D46="","",入力フォーム!D46)&amp;IF(入力フォーム!F46="","","・"&amp;入力フォーム!F46)&amp;IF(入力フォーム!H46="","","・"&amp;入力フォーム!H46)</f>
        <v/>
      </c>
    </row>
    <row r="5" spans="1:12" s="1" customFormat="1" ht="16.5" x14ac:dyDescent="0.25">
      <c r="A5" s="72"/>
      <c r="B5" s="72"/>
      <c r="C5" s="99"/>
      <c r="D5" s="99"/>
      <c r="E5" s="99"/>
      <c r="F5" s="99"/>
      <c r="G5" s="99"/>
      <c r="J5" s="76"/>
      <c r="K5" s="76"/>
      <c r="L5" s="78"/>
    </row>
    <row r="6" spans="1:12" s="74" customFormat="1" ht="16.5" x14ac:dyDescent="0.25">
      <c r="A6" s="79"/>
      <c r="B6" s="150"/>
      <c r="C6" s="151"/>
      <c r="D6" s="599" t="str">
        <f>IF(入力フォーム!E53="","","♪ "&amp;入力フォーム!E53)</f>
        <v/>
      </c>
      <c r="E6" s="599"/>
      <c r="F6" s="599"/>
      <c r="G6" s="599"/>
      <c r="H6" s="599"/>
      <c r="I6" s="147"/>
      <c r="J6" s="75" t="str">
        <f>IF(L6="","","作曲")</f>
        <v/>
      </c>
      <c r="L6" s="79" t="str">
        <f>IF(入力フォーム!E55="","",入力フォーム!E55)</f>
        <v/>
      </c>
    </row>
    <row r="7" spans="1:12" s="74" customFormat="1" x14ac:dyDescent="0.2">
      <c r="A7" s="79"/>
      <c r="B7" s="147"/>
      <c r="C7" s="147"/>
      <c r="D7" s="147"/>
      <c r="E7" s="147"/>
      <c r="F7" s="147"/>
      <c r="G7" s="147"/>
      <c r="H7" s="147"/>
      <c r="I7" s="147"/>
      <c r="J7" s="75" t="str">
        <f>IF(L7="","","編曲")</f>
        <v/>
      </c>
      <c r="L7" s="147" t="str">
        <f>IF(入力フォーム!E56="","",入力フォーム!E56)</f>
        <v/>
      </c>
    </row>
    <row r="8" spans="1:12" s="74" customFormat="1" x14ac:dyDescent="0.2">
      <c r="A8" s="79"/>
      <c r="B8" s="147"/>
      <c r="C8" s="147"/>
      <c r="D8" s="147"/>
      <c r="E8" s="147"/>
      <c r="F8" s="147"/>
      <c r="G8" s="147"/>
      <c r="H8" s="147"/>
      <c r="I8" s="147"/>
      <c r="L8" s="79"/>
    </row>
    <row r="9" spans="1:12" s="74" customFormat="1" ht="16.5" x14ac:dyDescent="0.25">
      <c r="A9" s="147"/>
      <c r="B9" s="150"/>
      <c r="C9" s="151"/>
      <c r="D9" s="599" t="str">
        <f>IF(入力フォーム!E58="","","♪ "&amp;入力フォーム!E58)</f>
        <v/>
      </c>
      <c r="E9" s="599"/>
      <c r="F9" s="599"/>
      <c r="G9" s="599"/>
      <c r="H9" s="599"/>
      <c r="I9" s="147"/>
      <c r="J9" s="75" t="str">
        <f>IF(L9="","","作曲")</f>
        <v/>
      </c>
      <c r="L9" s="147" t="str">
        <f>IF(入力フォーム!E60="","",入力フォーム!E60)</f>
        <v/>
      </c>
    </row>
    <row r="10" spans="1:12" s="74" customForma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75" t="str">
        <f>IF(L10="","","編曲")</f>
        <v/>
      </c>
      <c r="L10" s="147" t="str">
        <f>IF(入力フォーム!E61="","",入力フォーム!E61)</f>
        <v/>
      </c>
    </row>
    <row r="11" spans="1:12" s="74" customFormat="1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L11" s="147"/>
    </row>
    <row r="12" spans="1:12" s="74" customFormat="1" ht="16.5" x14ac:dyDescent="0.25">
      <c r="A12" s="147"/>
      <c r="B12" s="150"/>
      <c r="C12" s="151"/>
      <c r="D12" s="599" t="str">
        <f>IF(入力フォーム!E63="","","♪ "&amp;入力フォーム!E63)</f>
        <v/>
      </c>
      <c r="E12" s="599"/>
      <c r="F12" s="599"/>
      <c r="G12" s="599"/>
      <c r="H12" s="599"/>
      <c r="I12" s="147"/>
      <c r="J12" s="75" t="str">
        <f>IF(L12="","","作曲")</f>
        <v/>
      </c>
      <c r="L12" s="147" t="str">
        <f>IF(入力フォーム!E65="","",入力フォーム!E65)</f>
        <v/>
      </c>
    </row>
    <row r="13" spans="1:12" s="74" customForma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75" t="str">
        <f>IF(L13="","","編曲")</f>
        <v/>
      </c>
      <c r="L13" s="147" t="str">
        <f>IF(入力フォーム!E66="","",入力フォーム!E66)</f>
        <v/>
      </c>
    </row>
    <row r="14" spans="1:12" s="74" customFormat="1" x14ac:dyDescent="0.2">
      <c r="A14" s="147"/>
      <c r="B14" s="147"/>
      <c r="C14" s="147"/>
      <c r="D14" s="147"/>
      <c r="E14" s="147"/>
      <c r="F14" s="147"/>
      <c r="G14" s="147"/>
      <c r="H14" s="147"/>
      <c r="I14" s="147"/>
      <c r="L14" s="147"/>
    </row>
    <row r="15" spans="1:12" s="74" customFormat="1" ht="16.5" x14ac:dyDescent="0.25">
      <c r="A15" s="147"/>
      <c r="B15" s="150"/>
      <c r="C15" s="151"/>
      <c r="D15" s="599" t="str">
        <f>IF(入力フォーム!E68="","","♪ "&amp;入力フォーム!E68)</f>
        <v/>
      </c>
      <c r="E15" s="599"/>
      <c r="F15" s="599"/>
      <c r="G15" s="599"/>
      <c r="H15" s="599"/>
      <c r="I15" s="147"/>
      <c r="J15" s="75" t="str">
        <f>IF(L15="","","作曲")</f>
        <v/>
      </c>
      <c r="L15" s="147" t="str">
        <f>IF(入力フォーム!E70="","",入力フォーム!E70)</f>
        <v/>
      </c>
    </row>
    <row r="16" spans="1:12" s="74" customFormat="1" x14ac:dyDescent="0.2">
      <c r="A16" s="147"/>
      <c r="B16" s="147"/>
      <c r="C16" s="147"/>
      <c r="D16" s="147"/>
      <c r="E16" s="147"/>
      <c r="F16" s="147"/>
      <c r="G16" s="147"/>
      <c r="H16" s="147"/>
      <c r="I16" s="147"/>
      <c r="J16" s="75" t="str">
        <f>IF(L16="","","編曲")</f>
        <v/>
      </c>
      <c r="L16" s="147" t="str">
        <f>IF(入力フォーム!E71="","",入力フォーム!E71)</f>
        <v/>
      </c>
    </row>
    <row r="17" spans="1:12" s="74" customFormat="1" x14ac:dyDescent="0.2">
      <c r="A17" s="147"/>
      <c r="B17" s="147"/>
      <c r="C17" s="147"/>
      <c r="D17" s="147"/>
      <c r="E17" s="147"/>
      <c r="F17" s="147"/>
      <c r="G17" s="147"/>
      <c r="H17" s="147"/>
      <c r="I17" s="147"/>
      <c r="L17" s="147"/>
    </row>
    <row r="18" spans="1:12" s="74" customFormat="1" ht="16.5" x14ac:dyDescent="0.25">
      <c r="A18" s="147"/>
      <c r="B18" s="150"/>
      <c r="C18" s="151"/>
      <c r="D18" s="599" t="str">
        <f>IF(入力フォーム!E73="","","♪ "&amp;入力フォーム!E73)</f>
        <v/>
      </c>
      <c r="E18" s="599"/>
      <c r="F18" s="599"/>
      <c r="G18" s="599"/>
      <c r="H18" s="599"/>
      <c r="I18" s="147"/>
      <c r="J18" s="75" t="str">
        <f>IF(L18="","","作曲")</f>
        <v/>
      </c>
      <c r="L18" s="147" t="str">
        <f>IF(入力フォーム!E75="","",入力フォーム!E75)</f>
        <v/>
      </c>
    </row>
    <row r="19" spans="1:12" s="74" customFormat="1" x14ac:dyDescent="0.2">
      <c r="A19" s="147"/>
      <c r="B19" s="147"/>
      <c r="C19" s="147"/>
      <c r="D19" s="147"/>
      <c r="E19" s="147"/>
      <c r="F19" s="147"/>
      <c r="G19" s="147"/>
      <c r="H19" s="147"/>
      <c r="I19" s="147"/>
      <c r="J19" s="75" t="str">
        <f>IF(L19="","","編曲")</f>
        <v/>
      </c>
      <c r="L19" s="147" t="str">
        <f>IF(入力フォーム!E76="","",入力フォーム!E76)</f>
        <v/>
      </c>
    </row>
    <row r="20" spans="1:12" s="74" customFormat="1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L20" s="147"/>
    </row>
    <row r="21" spans="1:12" s="74" customFormat="1" ht="16.5" x14ac:dyDescent="0.25">
      <c r="A21" s="147"/>
      <c r="B21" s="150"/>
      <c r="C21" s="151"/>
      <c r="D21" s="599" t="str">
        <f>IF(入力フォーム!E78="","","♪ "&amp;入力フォーム!E78)</f>
        <v/>
      </c>
      <c r="E21" s="599"/>
      <c r="F21" s="599"/>
      <c r="G21" s="599"/>
      <c r="H21" s="599"/>
      <c r="I21" s="147"/>
      <c r="J21" s="75" t="str">
        <f>IF(L21="","","作曲")</f>
        <v/>
      </c>
      <c r="L21" s="147" t="str">
        <f>IF(入力フォーム!E80="","",入力フォーム!E80)</f>
        <v/>
      </c>
    </row>
    <row r="22" spans="1:12" s="74" customFormat="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75" t="str">
        <f>IF(L22="","","編曲")</f>
        <v/>
      </c>
      <c r="L22" s="147" t="str">
        <f>IF(入力フォーム!E81="","",入力フォーム!E81)</f>
        <v/>
      </c>
    </row>
    <row r="23" spans="1:12" s="74" customFormat="1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L23" s="147"/>
    </row>
    <row r="24" spans="1:12" s="74" customFormat="1" ht="19" x14ac:dyDescent="0.3">
      <c r="A24" s="155" t="s">
        <v>697</v>
      </c>
      <c r="B24" s="150"/>
      <c r="C24" s="151"/>
      <c r="D24" s="151"/>
      <c r="E24" s="151"/>
      <c r="F24" s="151"/>
      <c r="G24" s="151"/>
      <c r="H24" s="151"/>
      <c r="I24" s="147"/>
      <c r="J24" s="75"/>
      <c r="L24" s="79"/>
    </row>
    <row r="25" spans="1:12" s="1" customFormat="1" ht="21" x14ac:dyDescent="0.3">
      <c r="A25" s="154" t="s">
        <v>624</v>
      </c>
      <c r="B25" s="597">
        <f>入力フォーム!D11</f>
        <v>0</v>
      </c>
      <c r="C25" s="597"/>
      <c r="D25" s="597"/>
      <c r="E25" s="597"/>
      <c r="F25" s="597"/>
      <c r="G25" s="597"/>
      <c r="H25" s="597"/>
      <c r="J25" s="156" t="str">
        <f>IF(L25="","","指揮")</f>
        <v/>
      </c>
      <c r="K25" s="157"/>
      <c r="L25" s="158" t="str">
        <f>IF(入力フォーム!D117="","",入力フォーム!D117)&amp;IF(入力フォーム!F117="","","・"&amp;入力フォーム!F117)&amp;IF(入力フォーム!H117="","","・"&amp;入力フォーム!H117)</f>
        <v/>
      </c>
    </row>
    <row r="26" spans="1:12" s="1" customFormat="1" ht="21" x14ac:dyDescent="0.3">
      <c r="A26" s="230"/>
      <c r="B26" s="597" t="str">
        <f>IF(入力フォーム!D131="","","《テーマ》"&amp;入力フォーム!D131)</f>
        <v/>
      </c>
      <c r="C26" s="597"/>
      <c r="D26" s="597"/>
      <c r="E26" s="597"/>
      <c r="F26" s="597"/>
      <c r="G26" s="597"/>
      <c r="H26" s="597"/>
      <c r="J26" s="156" t="str">
        <f>IF(L26="","","ＤＭ")</f>
        <v/>
      </c>
      <c r="K26" s="157"/>
      <c r="L26" s="158" t="str">
        <f>IF(入力フォーム!D124="","",入力フォーム!D124)&amp;IF(入力フォーム!F124="","","・"&amp;入力フォーム!F124)&amp;IF(入力フォーム!H124="","","・"&amp;入力フォーム!H124)</f>
        <v/>
      </c>
    </row>
    <row r="27" spans="1:12" s="1" customFormat="1" ht="16.5" x14ac:dyDescent="0.25">
      <c r="A27" s="72"/>
      <c r="B27" s="72"/>
      <c r="C27" s="152"/>
      <c r="D27" s="152"/>
      <c r="E27" s="152"/>
      <c r="F27" s="152"/>
      <c r="G27" s="152"/>
      <c r="J27" s="76"/>
      <c r="K27" s="76"/>
      <c r="L27" s="78"/>
    </row>
    <row r="28" spans="1:12" s="74" customFormat="1" ht="16.5" x14ac:dyDescent="0.25">
      <c r="A28" s="147"/>
      <c r="B28" s="150"/>
      <c r="C28" s="151"/>
      <c r="D28" s="599" t="str">
        <f>IF(入力フォーム!E144="","","♪ "&amp;入力フォーム!E144)</f>
        <v/>
      </c>
      <c r="E28" s="599"/>
      <c r="F28" s="599"/>
      <c r="G28" s="599"/>
      <c r="H28" s="599"/>
      <c r="I28" s="147"/>
      <c r="J28" s="75" t="str">
        <f>IF(L28="","","作曲")</f>
        <v/>
      </c>
      <c r="L28" s="147" t="str">
        <f>IF(入力フォーム!E146="","",入力フォーム!E146)</f>
        <v/>
      </c>
    </row>
    <row r="29" spans="1:12" s="74" customFormat="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75" t="str">
        <f>IF(L29="","","編曲")</f>
        <v/>
      </c>
      <c r="L29" s="147" t="str">
        <f>IF(入力フォーム!E147="","",入力フォーム!E147)</f>
        <v/>
      </c>
    </row>
    <row r="30" spans="1:12" s="74" customForma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L30" s="147"/>
    </row>
    <row r="31" spans="1:12" s="74" customFormat="1" ht="16.5" x14ac:dyDescent="0.25">
      <c r="A31" s="147"/>
      <c r="B31" s="150"/>
      <c r="C31" s="151"/>
      <c r="D31" s="599" t="str">
        <f>IF(入力フォーム!E149="","","♪ "&amp;入力フォーム!E149)</f>
        <v/>
      </c>
      <c r="E31" s="599"/>
      <c r="F31" s="599"/>
      <c r="G31" s="599"/>
      <c r="H31" s="599"/>
      <c r="I31" s="147"/>
      <c r="J31" s="75" t="str">
        <f>IF(L31="","","作曲")</f>
        <v/>
      </c>
      <c r="L31" s="147" t="str">
        <f>IF(入力フォーム!E151="","",入力フォーム!E151)</f>
        <v/>
      </c>
    </row>
    <row r="32" spans="1:12" s="74" customForma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75" t="str">
        <f>IF(L32="","","編曲")</f>
        <v/>
      </c>
      <c r="L32" s="147" t="str">
        <f>IF(入力フォーム!E152="","",入力フォーム!E152)</f>
        <v/>
      </c>
    </row>
    <row r="33" spans="1:12" s="74" customForma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L33" s="147"/>
    </row>
    <row r="34" spans="1:12" s="74" customFormat="1" ht="16.5" x14ac:dyDescent="0.25">
      <c r="A34" s="147"/>
      <c r="B34" s="150"/>
      <c r="C34" s="151"/>
      <c r="D34" s="599" t="str">
        <f>IF(入力フォーム!E154="","","♪ "&amp;入力フォーム!E154)</f>
        <v/>
      </c>
      <c r="E34" s="599"/>
      <c r="F34" s="599"/>
      <c r="G34" s="599"/>
      <c r="H34" s="599"/>
      <c r="I34" s="147"/>
      <c r="J34" s="75" t="str">
        <f>IF(L34="","","作曲")</f>
        <v/>
      </c>
      <c r="L34" s="147" t="str">
        <f>IF(入力フォーム!E156="","",入力フォーム!E156)</f>
        <v/>
      </c>
    </row>
    <row r="35" spans="1:12" s="74" customForma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75" t="str">
        <f>IF(L35="","","編曲")</f>
        <v/>
      </c>
      <c r="L35" s="147" t="str">
        <f>IF(入力フォーム!E157="","",入力フォーム!E157)</f>
        <v/>
      </c>
    </row>
    <row r="36" spans="1:12" s="74" customForma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L36" s="147"/>
    </row>
    <row r="37" spans="1:12" s="74" customFormat="1" ht="16.5" x14ac:dyDescent="0.25">
      <c r="A37" s="147"/>
      <c r="B37" s="150"/>
      <c r="C37" s="151"/>
      <c r="D37" s="599" t="str">
        <f>IF(入力フォーム!E159="","","♪ "&amp;入力フォーム!E159)</f>
        <v/>
      </c>
      <c r="E37" s="599"/>
      <c r="F37" s="599"/>
      <c r="G37" s="599"/>
      <c r="H37" s="599"/>
      <c r="I37" s="147"/>
      <c r="J37" s="75" t="str">
        <f>IF(L37="","","作曲")</f>
        <v/>
      </c>
      <c r="L37" s="147" t="str">
        <f>IF(入力フォーム!E161="","",入力フォーム!E161)</f>
        <v/>
      </c>
    </row>
    <row r="38" spans="1:12" s="74" customForma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75" t="str">
        <f>IF(L38="","","編曲")</f>
        <v/>
      </c>
      <c r="L38" s="147" t="str">
        <f>IF(入力フォーム!E162="","",入力フォーム!E162)</f>
        <v/>
      </c>
    </row>
    <row r="39" spans="1:12" s="74" customFormat="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L39" s="147"/>
    </row>
    <row r="40" spans="1:12" s="74" customFormat="1" ht="16.5" x14ac:dyDescent="0.25">
      <c r="A40" s="147"/>
      <c r="B40" s="150"/>
      <c r="C40" s="151"/>
      <c r="D40" s="599" t="str">
        <f>IF(入力フォーム!E164="","","♪ "&amp;入力フォーム!E164)</f>
        <v/>
      </c>
      <c r="E40" s="599"/>
      <c r="F40" s="599"/>
      <c r="G40" s="599"/>
      <c r="H40" s="599"/>
      <c r="I40" s="147"/>
      <c r="J40" s="75" t="str">
        <f>IF(L40="","","作曲")</f>
        <v/>
      </c>
      <c r="L40" s="147" t="str">
        <f>IF(入力フォーム!E166="","",入力フォーム!E166)</f>
        <v/>
      </c>
    </row>
    <row r="41" spans="1:12" s="74" customFormat="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75" t="str">
        <f>IF(L41="","","編曲")</f>
        <v/>
      </c>
      <c r="L41" s="147" t="str">
        <f>IF(入力フォーム!E167="","",入力フォーム!E167)</f>
        <v/>
      </c>
    </row>
    <row r="42" spans="1:12" s="74" customForma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L42" s="147"/>
    </row>
    <row r="43" spans="1:12" s="74" customFormat="1" ht="16.5" x14ac:dyDescent="0.25">
      <c r="A43" s="147"/>
      <c r="B43" s="150"/>
      <c r="C43" s="151"/>
      <c r="D43" s="599" t="str">
        <f>IF(入力フォーム!E169="","","♪ "&amp;入力フォーム!E169)</f>
        <v/>
      </c>
      <c r="E43" s="599"/>
      <c r="F43" s="599"/>
      <c r="G43" s="599"/>
      <c r="H43" s="599"/>
      <c r="I43" s="147"/>
      <c r="J43" s="75" t="str">
        <f>IF(L43="","","作曲")</f>
        <v/>
      </c>
      <c r="L43" s="147" t="str">
        <f>IF(入力フォーム!E171="","",入力フォーム!E171)</f>
        <v/>
      </c>
    </row>
    <row r="44" spans="1:12" s="74" customFormat="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75" t="str">
        <f>IF(L44="","","編曲")</f>
        <v/>
      </c>
      <c r="L44" s="147" t="str">
        <f>IF(入力フォーム!E172="","",入力フォーム!E172)</f>
        <v/>
      </c>
    </row>
    <row r="45" spans="1:12" s="74" customFormat="1" x14ac:dyDescent="0.2">
      <c r="C45" s="148"/>
      <c r="D45" s="148"/>
      <c r="E45" s="148"/>
      <c r="F45" s="148"/>
      <c r="G45" s="148"/>
      <c r="H45" s="148"/>
      <c r="I45" s="149"/>
      <c r="L45" s="79"/>
    </row>
    <row r="46" spans="1:12" s="74" customFormat="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90"/>
    </row>
    <row r="47" spans="1:12" ht="19" x14ac:dyDescent="0.3">
      <c r="A47" s="155" t="s">
        <v>52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91"/>
    </row>
    <row r="48" spans="1:12" ht="13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1:12" s="1" customFormat="1" ht="16.5" x14ac:dyDescent="0.25">
      <c r="A49" s="153"/>
      <c r="B49" s="598" t="str">
        <f>入力フォーム!D11&amp;"("&amp;入力フォーム!T21&amp;"名)"</f>
        <v>(0名)</v>
      </c>
      <c r="C49" s="598"/>
      <c r="D49" s="598"/>
      <c r="E49" s="598"/>
      <c r="F49" s="598"/>
      <c r="G49" s="598"/>
      <c r="H49" s="598"/>
      <c r="I49" s="598"/>
      <c r="J49" s="598"/>
      <c r="K49" s="598"/>
      <c r="L49" s="598"/>
    </row>
    <row r="50" spans="1:12" ht="13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1:12" x14ac:dyDescent="0.2">
      <c r="A51" s="73"/>
      <c r="B51" s="147" t="str">
        <f>SUBSTITUTE(入力フォーム!Q6, "　", REPT("　",MAX(0, 6-LEN(入力フォーム!Q6))))</f>
        <v/>
      </c>
      <c r="C51" s="147"/>
      <c r="D51" s="79" t="str">
        <f>SUBSTITUTE(入力フォーム!Q7, "　", REPT("　",MAX(0, 6-LEN(入力フォーム!Q7))))</f>
        <v/>
      </c>
      <c r="E51" s="147"/>
      <c r="F51" s="79" t="str">
        <f>SUBSTITUTE(入力フォーム!Q8, "　", REPT("　",MAX(0, 6-LEN(入力フォーム!Q8))))</f>
        <v/>
      </c>
      <c r="G51" s="147"/>
      <c r="H51" s="79" t="str">
        <f>SUBSTITUTE(入力フォーム!Q9, "　", REPT("　",MAX(0, 6-LEN(入力フォーム!Q9))))</f>
        <v/>
      </c>
      <c r="I51" s="147"/>
      <c r="J51" s="79" t="str">
        <f>SUBSTITUTE(入力フォーム!Q10, "　", REPT("　",MAX(0, 6-LEN(入力フォーム!Q10))))</f>
        <v/>
      </c>
      <c r="K51" s="147"/>
      <c r="L51" s="79" t="str">
        <f>SUBSTITUTE(入力フォーム!Q11, "　", REPT("　",MAX(0, 6-LEN(入力フォーム!Q11))))</f>
        <v/>
      </c>
    </row>
    <row r="52" spans="1:12" x14ac:dyDescent="0.2">
      <c r="A52" s="73"/>
      <c r="B52" s="147" t="str">
        <f>SUBSTITUTE(入力フォーム!Q12, "　", REPT("　",MAX(0, 6-LEN(入力フォーム!Q12))))</f>
        <v/>
      </c>
      <c r="C52" s="147"/>
      <c r="D52" s="79" t="str">
        <f>SUBSTITUTE(入力フォーム!Q13, "　", REPT("　",MAX(0, 6-LEN(入力フォーム!Q13))))</f>
        <v/>
      </c>
      <c r="E52" s="147"/>
      <c r="F52" s="79" t="str">
        <f>SUBSTITUTE(入力フォーム!Q14, "　", REPT("　",MAX(0, 6-LEN(入力フォーム!Q14))))</f>
        <v/>
      </c>
      <c r="G52" s="147"/>
      <c r="H52" s="79" t="str">
        <f>SUBSTITUTE(入力フォーム!Q15, "　", REPT("　",MAX(0, 6-LEN(入力フォーム!Q15))))</f>
        <v/>
      </c>
      <c r="I52" s="147"/>
      <c r="J52" s="79" t="str">
        <f>SUBSTITUTE(入力フォーム!Q16, "　", REPT("　",MAX(0, 6-LEN(入力フォーム!Q16))))</f>
        <v/>
      </c>
      <c r="K52" s="147"/>
      <c r="L52" s="79" t="str">
        <f>SUBSTITUTE(入力フォーム!Q17, "　", REPT("　",MAX(0, 6-LEN(入力フォーム!Q17))))</f>
        <v/>
      </c>
    </row>
    <row r="53" spans="1:12" x14ac:dyDescent="0.2">
      <c r="A53" s="73"/>
      <c r="B53" s="147" t="str">
        <f>SUBSTITUTE(入力フォーム!Q18, "　", REPT("　",MAX(0, 6-LEN(入力フォーム!Q18))))</f>
        <v/>
      </c>
      <c r="C53" s="147"/>
      <c r="D53" s="79" t="str">
        <f>SUBSTITUTE(入力フォーム!Q19, "　", REPT("　",MAX(0, 6-LEN(入力フォーム!Q19))))</f>
        <v/>
      </c>
      <c r="E53" s="147"/>
      <c r="F53" s="79" t="str">
        <f>SUBSTITUTE(入力フォーム!Q20, "　", REPT("　",MAX(0, 6-LEN(入力フォーム!Q20))))</f>
        <v/>
      </c>
      <c r="G53" s="147"/>
      <c r="H53" s="79" t="str">
        <f>SUBSTITUTE(入力フォーム!Q21, "　", REPT("　",MAX(0, 6-LEN(入力フォーム!Q21))))</f>
        <v/>
      </c>
      <c r="I53" s="147"/>
      <c r="J53" s="79" t="str">
        <f>SUBSTITUTE(入力フォーム!Q22, "　", REPT("　",MAX(0, 6-LEN(入力フォーム!Q22))))</f>
        <v/>
      </c>
      <c r="K53" s="147"/>
      <c r="L53" s="147" t="str">
        <f>SUBSTITUTE(入力フォーム!Q23, "　", REPT("　",MAX(0, 6-LEN(入力フォーム!Q23))))</f>
        <v/>
      </c>
    </row>
    <row r="54" spans="1:12" x14ac:dyDescent="0.2">
      <c r="A54" s="73"/>
      <c r="B54" s="147" t="str">
        <f>SUBSTITUTE(入力フォーム!Q24, "　", REPT("　",MAX(0, 6-LEN(入力フォーム!Q24))))</f>
        <v/>
      </c>
      <c r="C54" s="147"/>
      <c r="D54" s="79" t="str">
        <f>SUBSTITUTE(入力フォーム!Q25, "　", REPT("　",MAX(0, 6-LEN(入力フォーム!Q25))))</f>
        <v/>
      </c>
      <c r="E54" s="147"/>
      <c r="F54" s="79" t="str">
        <f>SUBSTITUTE(入力フォーム!Q26, "　", REPT("　",MAX(0, 6-LEN(入力フォーム!Q26))))</f>
        <v/>
      </c>
      <c r="G54" s="147"/>
      <c r="H54" s="79" t="str">
        <f>SUBSTITUTE(入力フォーム!Q27, "　", REPT("　",MAX(0, 6-LEN(入力フォーム!Q27))))</f>
        <v/>
      </c>
      <c r="I54" s="147"/>
      <c r="J54" s="79" t="str">
        <f>SUBSTITUTE(入力フォーム!Q28, "　", REPT("　",MAX(0, 6-LEN(入力フォーム!Q28))))</f>
        <v/>
      </c>
      <c r="K54" s="147"/>
      <c r="L54" s="147" t="str">
        <f>SUBSTITUTE(入力フォーム!Q29, "　", REPT("　",MAX(0, 6-LEN(入力フォーム!Q29))))</f>
        <v/>
      </c>
    </row>
    <row r="55" spans="1:12" x14ac:dyDescent="0.2">
      <c r="A55" s="73"/>
      <c r="B55" s="147" t="str">
        <f>SUBSTITUTE(入力フォーム!Q30, "　", REPT("　",MAX(0, 6-LEN(入力フォーム!Q30))))</f>
        <v/>
      </c>
      <c r="C55" s="147"/>
      <c r="D55" s="79" t="str">
        <f>SUBSTITUTE(入力フォーム!Q31, "　", REPT("　",MAX(0, 6-LEN(入力フォーム!Q31))))</f>
        <v/>
      </c>
      <c r="E55" s="147"/>
      <c r="F55" s="79" t="str">
        <f>SUBSTITUTE(入力フォーム!Q32, "　", REPT("　",MAX(0, 6-LEN(入力フォーム!Q32))))</f>
        <v/>
      </c>
      <c r="G55" s="147"/>
      <c r="H55" s="79" t="str">
        <f>SUBSTITUTE(入力フォーム!Q33, "　", REPT("　",MAX(0, 6-LEN(入力フォーム!Q33))))</f>
        <v/>
      </c>
      <c r="I55" s="147"/>
      <c r="J55" s="79" t="str">
        <f>SUBSTITUTE(入力フォーム!Q34, "　", REPT("　",MAX(0, 6-LEN(入力フォーム!Q34))))</f>
        <v/>
      </c>
      <c r="K55" s="147"/>
      <c r="L55" s="147" t="str">
        <f>SUBSTITUTE(入力フォーム!Q35, "　", REPT("　",MAX(0, 6-LEN(入力フォーム!Q35))))</f>
        <v/>
      </c>
    </row>
    <row r="56" spans="1:12" x14ac:dyDescent="0.2">
      <c r="A56" s="73"/>
      <c r="B56" s="147" t="str">
        <f>SUBSTITUTE(入力フォーム!Q36, "　", REPT("　",MAX(0, 6-LEN(入力フォーム!Q36))))</f>
        <v/>
      </c>
      <c r="C56" s="147"/>
      <c r="D56" s="147" t="str">
        <f>SUBSTITUTE(入力フォーム!Q37, "　", REPT("　",MAX(0, 6-LEN(入力フォーム!Q37))))</f>
        <v/>
      </c>
      <c r="E56" s="147"/>
      <c r="F56" s="147" t="str">
        <f>SUBSTITUTE(入力フォーム!Q38, "　", REPT("　",MAX(0, 6-LEN(入力フォーム!Q38))))</f>
        <v/>
      </c>
      <c r="G56" s="147"/>
      <c r="H56" s="147" t="str">
        <f>SUBSTITUTE(入力フォーム!Q39, "　", REPT("　",MAX(0, 6-LEN(入力フォーム!Q39))))</f>
        <v/>
      </c>
      <c r="I56" s="147"/>
      <c r="J56" s="147" t="str">
        <f>SUBSTITUTE(入力フォーム!Q40, "　", REPT("　",MAX(0, 6-LEN(入力フォーム!Q40))))</f>
        <v/>
      </c>
      <c r="K56" s="147"/>
      <c r="L56" s="147" t="str">
        <f>SUBSTITUTE(入力フォーム!Q41, "　", REPT("　",MAX(0, 6-LEN(入力フォーム!Q41))))</f>
        <v/>
      </c>
    </row>
    <row r="57" spans="1:12" x14ac:dyDescent="0.2">
      <c r="A57" s="73"/>
      <c r="B57" s="147" t="str">
        <f>SUBSTITUTE(入力フォーム!Q42, "　", REPT("　",MAX(0, 6-LEN(入力フォーム!Q42))))</f>
        <v/>
      </c>
      <c r="C57" s="147"/>
      <c r="D57" s="147" t="str">
        <f>SUBSTITUTE(入力フォーム!Q43, "　", REPT("　",MAX(0, 6-LEN(入力フォーム!Q43))))</f>
        <v/>
      </c>
      <c r="E57" s="147"/>
      <c r="F57" s="147" t="str">
        <f>SUBSTITUTE(入力フォーム!Q44, "　", REPT("　",MAX(0, 6-LEN(入力フォーム!Q44))))</f>
        <v/>
      </c>
      <c r="G57" s="147"/>
      <c r="H57" s="147" t="str">
        <f>SUBSTITUTE(入力フォーム!Q45, "　", REPT("　",MAX(0, 6-LEN(入力フォーム!Q45))))</f>
        <v/>
      </c>
      <c r="I57" s="147"/>
      <c r="J57" s="147" t="str">
        <f>SUBSTITUTE(入力フォーム!Q46, "　", REPT("　",MAX(0, 6-LEN(入力フォーム!Q46))))</f>
        <v/>
      </c>
      <c r="K57" s="147"/>
      <c r="L57" s="147" t="str">
        <f>SUBSTITUTE(入力フォーム!Q47, "　", REPT("　",MAX(0, 6-LEN(入力フォーム!Q47))))</f>
        <v/>
      </c>
    </row>
    <row r="58" spans="1:12" x14ac:dyDescent="0.2">
      <c r="A58" s="73"/>
      <c r="B58" s="147" t="str">
        <f>SUBSTITUTE(入力フォーム!Q48, "　", REPT("　",MAX(0, 6-LEN(入力フォーム!Q48))))</f>
        <v/>
      </c>
      <c r="C58" s="147"/>
      <c r="D58" s="147" t="str">
        <f>SUBSTITUTE(入力フォーム!Q49, "　", REPT("　",MAX(0, 6-LEN(入力フォーム!Q49))))</f>
        <v/>
      </c>
      <c r="E58" s="147"/>
      <c r="F58" s="147" t="str">
        <f>SUBSTITUTE(入力フォーム!Q50, "　", REPT("　",MAX(0, 6-LEN(入力フォーム!Q50))))</f>
        <v/>
      </c>
      <c r="G58" s="147"/>
      <c r="H58" s="147" t="str">
        <f>SUBSTITUTE(入力フォーム!Q51, "　", REPT("　",MAX(0, 6-LEN(入力フォーム!Q51))))</f>
        <v/>
      </c>
      <c r="I58" s="147"/>
      <c r="J58" s="147" t="str">
        <f>SUBSTITUTE(入力フォーム!Q52, "　", REPT("　",MAX(0, 6-LEN(入力フォーム!Q52))))</f>
        <v/>
      </c>
      <c r="K58" s="147"/>
      <c r="L58" s="147" t="str">
        <f>SUBSTITUTE(入力フォーム!Q53, "　", REPT("　",MAX(0, 6-LEN(入力フォーム!Q53))))</f>
        <v/>
      </c>
    </row>
    <row r="59" spans="1:12" x14ac:dyDescent="0.2">
      <c r="A59" s="73"/>
      <c r="B59" s="147" t="str">
        <f>SUBSTITUTE(入力フォーム!Q54, "　", REPT("　",MAX(0, 6-LEN(入力フォーム!Q54))))</f>
        <v/>
      </c>
      <c r="C59" s="147"/>
      <c r="D59" s="147" t="str">
        <f>SUBSTITUTE(入力フォーム!Q55, "　", REPT("　",MAX(0, 6-LEN(入力フォーム!Q55))))</f>
        <v/>
      </c>
      <c r="E59" s="147"/>
      <c r="F59" s="147" t="str">
        <f>SUBSTITUTE(入力フォーム!Q56, "　", REPT("　",MAX(0, 6-LEN(入力フォーム!Q56))))</f>
        <v/>
      </c>
      <c r="G59" s="147"/>
      <c r="H59" s="147" t="str">
        <f>SUBSTITUTE(入力フォーム!Q57, "　", REPT("　",MAX(0, 6-LEN(入力フォーム!Q57))))</f>
        <v/>
      </c>
      <c r="I59" s="147"/>
      <c r="J59" s="147" t="str">
        <f>SUBSTITUTE(入力フォーム!Q58, "　", REPT("　",MAX(0, 6-LEN(入力フォーム!Q58))))</f>
        <v/>
      </c>
      <c r="K59" s="147"/>
      <c r="L59" s="147" t="str">
        <f>SUBSTITUTE(入力フォーム!Q59, "　", REPT("　",MAX(0, 6-LEN(入力フォーム!Q59))))</f>
        <v/>
      </c>
    </row>
    <row r="60" spans="1:12" x14ac:dyDescent="0.2">
      <c r="A60" s="73"/>
      <c r="B60" s="147" t="str">
        <f>SUBSTITUTE(入力フォーム!Q60, "　", REPT("　",MAX(0, 6-LEN(入力フォーム!Q60))))</f>
        <v/>
      </c>
      <c r="C60" s="147"/>
      <c r="D60" s="147" t="str">
        <f>SUBSTITUTE(入力フォーム!Q61, "　", REPT("　",MAX(0, 6-LEN(入力フォーム!Q61))))</f>
        <v/>
      </c>
      <c r="E60" s="147"/>
      <c r="F60" s="147" t="str">
        <f>SUBSTITUTE(入力フォーム!Q62, "　", REPT("　",MAX(0, 6-LEN(入力フォーム!Q62))))</f>
        <v/>
      </c>
      <c r="G60" s="147"/>
      <c r="H60" s="147" t="str">
        <f>SUBSTITUTE(入力フォーム!Q63, "　", REPT("　",MAX(0, 6-LEN(入力フォーム!Q63))))</f>
        <v/>
      </c>
      <c r="I60" s="147"/>
      <c r="J60" s="147" t="str">
        <f>SUBSTITUTE(入力フォーム!Q64, "　", REPT("　",MAX(0, 6-LEN(入力フォーム!Q64))))</f>
        <v/>
      </c>
      <c r="K60" s="147"/>
      <c r="L60" s="147" t="str">
        <f>SUBSTITUTE(入力フォーム!Q65, "　", REPT("　",MAX(0, 6-LEN(入力フォーム!Q65))))</f>
        <v/>
      </c>
    </row>
    <row r="61" spans="1:12" x14ac:dyDescent="0.2">
      <c r="A61" s="73"/>
      <c r="B61" s="147" t="str">
        <f>SUBSTITUTE(入力フォーム!Q66, "　", REPT("　",MAX(0, 6-LEN(入力フォーム!Q66))))</f>
        <v/>
      </c>
      <c r="C61" s="147"/>
      <c r="D61" s="147" t="str">
        <f>SUBSTITUTE(入力フォーム!Q67, "　", REPT("　",MAX(0, 6-LEN(入力フォーム!Q67))))</f>
        <v/>
      </c>
      <c r="E61" s="147"/>
      <c r="F61" s="147" t="str">
        <f>SUBSTITUTE(入力フォーム!Q68, "　", REPT("　",MAX(0, 6-LEN(入力フォーム!Q68))))</f>
        <v/>
      </c>
      <c r="G61" s="147"/>
      <c r="H61" s="147" t="str">
        <f>SUBSTITUTE(入力フォーム!Q69, "　", REPT("　",MAX(0, 6-LEN(入力フォーム!Q69))))</f>
        <v/>
      </c>
      <c r="I61" s="147"/>
      <c r="J61" s="147" t="str">
        <f>SUBSTITUTE(入力フォーム!Q70, "　", REPT("　",MAX(0, 6-LEN(入力フォーム!Q70))))</f>
        <v/>
      </c>
      <c r="K61" s="147"/>
      <c r="L61" s="147" t="str">
        <f>SUBSTITUTE(入力フォーム!Q71, "　", REPT("　",MAX(0, 6-LEN(入力フォーム!Q71))))</f>
        <v/>
      </c>
    </row>
    <row r="62" spans="1:12" x14ac:dyDescent="0.2">
      <c r="A62" s="73"/>
      <c r="B62" s="147" t="str">
        <f>SUBSTITUTE(入力フォーム!Q72, "　", REPT("　",MAX(0, 6-LEN(入力フォーム!Q72))))</f>
        <v/>
      </c>
      <c r="C62" s="147"/>
      <c r="D62" s="147" t="str">
        <f>SUBSTITUTE(入力フォーム!Q73, "　", REPT("　",MAX(0, 6-LEN(入力フォーム!Q73))))</f>
        <v/>
      </c>
      <c r="E62" s="147"/>
      <c r="F62" s="147" t="str">
        <f>SUBSTITUTE(入力フォーム!Q74, "　", REPT("　",MAX(0, 6-LEN(入力フォーム!Q74))))</f>
        <v/>
      </c>
      <c r="G62" s="147"/>
      <c r="H62" s="147" t="str">
        <f>SUBSTITUTE(入力フォーム!Q75, "　", REPT("　",MAX(0, 6-LEN(入力フォーム!Q75))))</f>
        <v/>
      </c>
      <c r="I62" s="147"/>
      <c r="J62" s="147" t="str">
        <f>SUBSTITUTE(入力フォーム!Q76, "　", REPT("　",MAX(0, 6-LEN(入力フォーム!Q76))))</f>
        <v/>
      </c>
      <c r="K62" s="147"/>
      <c r="L62" s="147" t="str">
        <f>SUBSTITUTE(入力フォーム!Q77, "　", REPT("　",MAX(0, 6-LEN(入力フォーム!Q77))))</f>
        <v/>
      </c>
    </row>
    <row r="63" spans="1:12" x14ac:dyDescent="0.2">
      <c r="A63" s="147"/>
      <c r="B63" s="147" t="str">
        <f>SUBSTITUTE(入力フォーム!Q78, "　", REPT("　",MAX(0, 6-LEN(入力フォーム!Q78))))</f>
        <v/>
      </c>
      <c r="C63" s="147"/>
      <c r="D63" s="147" t="str">
        <f>SUBSTITUTE(入力フォーム!Q79, "　", REPT("　",MAX(0, 6-LEN(入力フォーム!Q79))))</f>
        <v/>
      </c>
      <c r="E63" s="147"/>
      <c r="F63" s="147" t="str">
        <f>SUBSTITUTE(入力フォーム!Q80, "　", REPT("　",MAX(0, 6-LEN(入力フォーム!Q80))))</f>
        <v/>
      </c>
      <c r="G63" s="147"/>
      <c r="H63" s="147" t="str">
        <f>SUBSTITUTE(入力フォーム!Q81, "　", REPT("　",MAX(0, 6-LEN(入力フォーム!Q81))))</f>
        <v/>
      </c>
      <c r="I63" s="147"/>
      <c r="J63" s="147" t="str">
        <f>SUBSTITUTE(入力フォーム!Q82, "　", REPT("　",MAX(0, 6-LEN(入力フォーム!Q82))))</f>
        <v/>
      </c>
      <c r="K63" s="147"/>
      <c r="L63" s="147" t="str">
        <f>SUBSTITUTE(入力フォーム!Q83, "　", REPT("　",MAX(0, 6-LEN(入力フォーム!Q83))))</f>
        <v/>
      </c>
    </row>
    <row r="64" spans="1:12" x14ac:dyDescent="0.2">
      <c r="B64" s="147" t="str">
        <f>SUBSTITUTE(入力フォーム!Q84, "　", REPT("　",MAX(0, 6-LEN(入力フォーム!Q84))))</f>
        <v/>
      </c>
      <c r="C64" s="147"/>
      <c r="D64" s="147" t="str">
        <f>SUBSTITUTE(入力フォーム!Q85, "　", REPT("　",MAX(0, 6-LEN(入力フォーム!Q85))))</f>
        <v/>
      </c>
      <c r="E64" s="147"/>
      <c r="F64" s="147" t="str">
        <f>SUBSTITUTE(入力フォーム!Q86, "　", REPT("　",MAX(0, 6-LEN(入力フォーム!Q86))))</f>
        <v/>
      </c>
      <c r="G64" s="147"/>
      <c r="H64" s="147" t="str">
        <f>SUBSTITUTE(入力フォーム!Q87, "　", REPT("　",MAX(0, 6-LEN(入力フォーム!Q87))))</f>
        <v/>
      </c>
      <c r="J64" s="147" t="str">
        <f>SUBSTITUTE(入力フォーム!Q88, "　", REPT("　",MAX(0, 6-LEN(入力フォーム!Q88))))</f>
        <v/>
      </c>
      <c r="L64" s="147" t="str">
        <f>SUBSTITUTE(入力フォーム!Q89, "　", REPT("　",MAX(0, 6-LEN(入力フォーム!Q89))))</f>
        <v/>
      </c>
    </row>
    <row r="65" spans="2:12" x14ac:dyDescent="0.2">
      <c r="B65" s="147" t="str">
        <f>SUBSTITUTE(入力フォーム!Q90, "　", REPT("　",MAX(0, 6-LEN(入力フォーム!Q90))))</f>
        <v/>
      </c>
      <c r="C65" s="147"/>
      <c r="D65" s="147" t="str">
        <f>SUBSTITUTE(入力フォーム!Q91, "　", REPT("　",MAX(0, 6-LEN(入力フォーム!Q91))))</f>
        <v/>
      </c>
      <c r="E65" s="147"/>
      <c r="F65" s="147" t="str">
        <f>SUBSTITUTE(入力フォーム!Q92, "　", REPT("　",MAX(0, 6-LEN(入力フォーム!Q92))))</f>
        <v/>
      </c>
      <c r="G65" s="147"/>
      <c r="H65" s="147" t="str">
        <f>SUBSTITUTE(入力フォーム!Q93, "　", REPT("　",MAX(0, 6-LEN(入力フォーム!Q93))))</f>
        <v/>
      </c>
      <c r="J65" s="147" t="str">
        <f>SUBSTITUTE(入力フォーム!Q94, "　", REPT("　",MAX(0, 6-LEN(入力フォーム!Q94))))</f>
        <v/>
      </c>
      <c r="L65" s="147" t="str">
        <f>SUBSTITUTE(入力フォーム!Q95, "　", REPT("　",MAX(0, 6-LEN(入力フォーム!Q95))))</f>
        <v/>
      </c>
    </row>
    <row r="66" spans="2:12" x14ac:dyDescent="0.2">
      <c r="B66" s="147" t="str">
        <f>SUBSTITUTE(入力フォーム!Q96, "　", REPT("　",MAX(0, 6-LEN(入力フォーム!Q96))))</f>
        <v/>
      </c>
      <c r="C66" s="147"/>
      <c r="D66" s="147" t="str">
        <f>SUBSTITUTE(入力フォーム!Q97, "　", REPT("　",MAX(0, 6-LEN(入力フォーム!Q97))))</f>
        <v/>
      </c>
      <c r="E66" s="147"/>
      <c r="F66" s="147" t="str">
        <f>SUBSTITUTE(入力フォーム!Q98, "　", REPT("　",MAX(0, 6-LEN(入力フォーム!Q98))))</f>
        <v/>
      </c>
      <c r="G66" s="147"/>
      <c r="H66" s="147" t="str">
        <f>SUBSTITUTE(入力フォーム!Q99, "　", REPT("　",MAX(0, 6-LEN(入力フォーム!Q99))))</f>
        <v/>
      </c>
      <c r="J66" s="147" t="str">
        <f>SUBSTITUTE(入力フォーム!Q100, "　", REPT("　",MAX(0, 6-LEN(入力フォーム!Q100))))</f>
        <v/>
      </c>
      <c r="L66" s="147" t="str">
        <f>IF(入力フォーム!Q101="","",入力フォーム!Q101)</f>
        <v/>
      </c>
    </row>
    <row r="67" spans="2:12" x14ac:dyDescent="0.2">
      <c r="B67" s="147"/>
      <c r="C67" s="147"/>
      <c r="D67" s="147"/>
      <c r="E67" s="147"/>
      <c r="F67" s="147"/>
      <c r="G67" s="147"/>
      <c r="H67" s="147"/>
      <c r="J67" s="147"/>
      <c r="L67" s="147"/>
    </row>
    <row r="68" spans="2:12" hidden="1" x14ac:dyDescent="0.2">
      <c r="B68" s="147"/>
      <c r="C68" s="147"/>
      <c r="D68" s="147"/>
      <c r="E68" s="147"/>
      <c r="F68" s="147"/>
      <c r="G68" s="147"/>
      <c r="H68" s="147"/>
      <c r="J68" s="147"/>
      <c r="L68" s="147"/>
    </row>
    <row r="69" spans="2:12" hidden="1" x14ac:dyDescent="0.2">
      <c r="B69" s="147"/>
      <c r="C69" s="147"/>
      <c r="D69" s="147"/>
      <c r="E69" s="147"/>
      <c r="F69" s="147"/>
      <c r="G69" s="147"/>
      <c r="H69" s="147"/>
      <c r="J69" s="147"/>
      <c r="L69" s="147"/>
    </row>
    <row r="70" spans="2:12" hidden="1" x14ac:dyDescent="0.2">
      <c r="B70" s="147"/>
      <c r="C70" s="147"/>
      <c r="D70" s="147"/>
      <c r="E70" s="147"/>
      <c r="F70" s="147"/>
      <c r="G70" s="147"/>
      <c r="H70" s="147"/>
      <c r="J70" s="147"/>
      <c r="L70" s="147"/>
    </row>
    <row r="71" spans="2:12" hidden="1" x14ac:dyDescent="0.2">
      <c r="B71" s="147"/>
      <c r="C71" s="147"/>
      <c r="D71" s="147"/>
      <c r="E71" s="147"/>
      <c r="F71" s="147"/>
      <c r="G71" s="147"/>
      <c r="H71" s="147"/>
      <c r="J71" s="147"/>
      <c r="L71" s="147"/>
    </row>
    <row r="72" spans="2:12" hidden="1" x14ac:dyDescent="0.2">
      <c r="B72" s="147"/>
      <c r="C72" s="147"/>
      <c r="D72" s="147"/>
      <c r="E72" s="147"/>
      <c r="F72" s="147"/>
      <c r="G72" s="147"/>
      <c r="H72" s="147"/>
      <c r="J72" s="147"/>
      <c r="L72" s="147"/>
    </row>
    <row r="73" spans="2:12" hidden="1" x14ac:dyDescent="0.2">
      <c r="B73" s="147"/>
      <c r="C73" s="147"/>
      <c r="D73" s="147"/>
      <c r="E73" s="147"/>
      <c r="F73" s="147"/>
      <c r="G73" s="147"/>
      <c r="H73" s="147"/>
      <c r="J73" s="147"/>
      <c r="L73" s="147"/>
    </row>
    <row r="74" spans="2:12" hidden="1" x14ac:dyDescent="0.2">
      <c r="B74" s="147"/>
      <c r="C74" s="147"/>
      <c r="D74" s="147"/>
      <c r="E74" s="147"/>
      <c r="F74" s="147"/>
      <c r="G74" s="147"/>
      <c r="H74" s="147"/>
      <c r="J74" s="147"/>
      <c r="L74" s="147"/>
    </row>
    <row r="75" spans="2:12" hidden="1" x14ac:dyDescent="0.2">
      <c r="B75" s="147"/>
      <c r="C75" s="147"/>
      <c r="D75" s="147"/>
      <c r="E75" s="147"/>
      <c r="F75" s="147"/>
      <c r="G75" s="147"/>
      <c r="H75" s="147"/>
      <c r="J75" s="147"/>
      <c r="L75" s="147"/>
    </row>
    <row r="76" spans="2:12" hidden="1" x14ac:dyDescent="0.2">
      <c r="B76" s="147"/>
      <c r="C76" s="147"/>
      <c r="D76" s="147"/>
      <c r="E76" s="147"/>
      <c r="F76" s="147"/>
      <c r="G76" s="147"/>
      <c r="H76" s="147"/>
      <c r="J76" s="147"/>
      <c r="L76" s="147"/>
    </row>
    <row r="77" spans="2:12" hidden="1" x14ac:dyDescent="0.2">
      <c r="B77" s="147"/>
      <c r="C77" s="147"/>
      <c r="D77" s="147"/>
      <c r="E77" s="147"/>
      <c r="F77" s="147"/>
      <c r="G77" s="147"/>
      <c r="H77" s="147"/>
      <c r="J77" s="147"/>
      <c r="L77" s="147"/>
    </row>
    <row r="78" spans="2:12" hidden="1" x14ac:dyDescent="0.2">
      <c r="B78" s="147"/>
      <c r="C78" s="147"/>
      <c r="D78" s="147"/>
      <c r="E78" s="147"/>
      <c r="F78" s="147"/>
      <c r="G78" s="147"/>
      <c r="H78" s="147"/>
      <c r="J78" s="147"/>
      <c r="L78" s="147"/>
    </row>
    <row r="79" spans="2:12" hidden="1" x14ac:dyDescent="0.2">
      <c r="B79" s="147"/>
      <c r="C79" s="147"/>
      <c r="D79" s="147"/>
      <c r="E79" s="147"/>
      <c r="F79" s="147"/>
      <c r="G79" s="147"/>
      <c r="H79" s="147"/>
      <c r="J79" s="147"/>
      <c r="L79" s="147"/>
    </row>
    <row r="80" spans="2:12" hidden="1" x14ac:dyDescent="0.2">
      <c r="B80" s="147"/>
      <c r="C80" s="147"/>
      <c r="D80" s="147"/>
      <c r="E80" s="147"/>
      <c r="F80" s="147"/>
      <c r="G80" s="147"/>
      <c r="H80" s="147"/>
      <c r="J80" s="147"/>
      <c r="L80" s="147"/>
    </row>
    <row r="81" spans="2:12" hidden="1" x14ac:dyDescent="0.2">
      <c r="B81" s="147"/>
      <c r="C81" s="147"/>
      <c r="D81" s="147"/>
      <c r="E81" s="147"/>
      <c r="F81" s="147"/>
      <c r="G81" s="147"/>
      <c r="H81" s="147"/>
      <c r="J81" s="147"/>
      <c r="L81" s="147"/>
    </row>
    <row r="82" spans="2:12" hidden="1" x14ac:dyDescent="0.2">
      <c r="B82" s="147"/>
      <c r="C82" s="147"/>
      <c r="D82" s="147"/>
      <c r="E82" s="147"/>
      <c r="F82" s="147"/>
      <c r="G82" s="147"/>
      <c r="H82" s="147"/>
      <c r="J82" s="147"/>
      <c r="L82" s="147"/>
    </row>
    <row r="83" spans="2:12" hidden="1" x14ac:dyDescent="0.2">
      <c r="B83" s="147"/>
      <c r="C83" s="147"/>
      <c r="D83" s="147"/>
      <c r="E83" s="147"/>
      <c r="F83" s="147"/>
      <c r="G83" s="147"/>
      <c r="H83" s="147"/>
      <c r="J83" s="147"/>
      <c r="L83" s="147"/>
    </row>
    <row r="84" spans="2:12" hidden="1" x14ac:dyDescent="0.2">
      <c r="B84" s="147"/>
      <c r="C84" s="147"/>
      <c r="D84" s="147"/>
      <c r="E84" s="147"/>
      <c r="F84" s="147"/>
      <c r="G84" s="147"/>
      <c r="H84" s="147"/>
      <c r="J84" s="147"/>
      <c r="L84" s="147"/>
    </row>
    <row r="85" spans="2:12" hidden="1" x14ac:dyDescent="0.2">
      <c r="B85" s="147"/>
      <c r="C85" s="147"/>
      <c r="D85" s="147"/>
      <c r="E85" s="147"/>
      <c r="F85" s="147"/>
      <c r="G85" s="147"/>
      <c r="H85" s="147"/>
      <c r="J85" s="147"/>
      <c r="L85" s="147"/>
    </row>
    <row r="86" spans="2:12" hidden="1" x14ac:dyDescent="0.2">
      <c r="B86" s="147"/>
      <c r="C86" s="147"/>
      <c r="D86" s="147"/>
      <c r="E86" s="147"/>
      <c r="F86" s="147"/>
      <c r="G86" s="147"/>
      <c r="H86" s="147"/>
      <c r="J86" s="147"/>
      <c r="L86" s="147"/>
    </row>
    <row r="87" spans="2:12" hidden="1" x14ac:dyDescent="0.2">
      <c r="B87" s="147"/>
      <c r="C87" s="147"/>
      <c r="D87" s="147"/>
      <c r="E87" s="147"/>
      <c r="F87" s="147"/>
      <c r="G87" s="147"/>
      <c r="H87" s="147"/>
      <c r="J87" s="147"/>
      <c r="L87" s="147"/>
    </row>
    <row r="88" spans="2:12" hidden="1" x14ac:dyDescent="0.2">
      <c r="B88" s="147"/>
      <c r="C88" s="147"/>
      <c r="D88" s="147"/>
      <c r="E88" s="147"/>
      <c r="F88" s="147"/>
      <c r="G88" s="147"/>
      <c r="H88" s="147"/>
      <c r="J88" s="147"/>
      <c r="L88" s="147"/>
    </row>
    <row r="89" spans="2:12" hidden="1" x14ac:dyDescent="0.2">
      <c r="B89" s="147"/>
      <c r="C89" s="147"/>
      <c r="D89" s="147"/>
      <c r="E89" s="147"/>
      <c r="F89" s="147"/>
      <c r="G89" s="147"/>
      <c r="H89" s="147"/>
      <c r="J89" s="147"/>
      <c r="L89" s="147"/>
    </row>
    <row r="90" spans="2:12" hidden="1" x14ac:dyDescent="0.2">
      <c r="B90" s="147"/>
      <c r="C90" s="147"/>
      <c r="D90" s="147"/>
      <c r="E90" s="147"/>
      <c r="F90" s="147"/>
      <c r="G90" s="147"/>
      <c r="H90" s="147"/>
      <c r="J90" s="147"/>
      <c r="L90" s="147"/>
    </row>
    <row r="91" spans="2:12" hidden="1" x14ac:dyDescent="0.2">
      <c r="B91" s="147"/>
      <c r="C91" s="147"/>
      <c r="D91" s="147"/>
      <c r="E91" s="147"/>
      <c r="F91" s="147"/>
      <c r="G91" s="147"/>
      <c r="H91" s="147"/>
      <c r="J91" s="147"/>
      <c r="L91" s="147"/>
    </row>
    <row r="92" spans="2:12" hidden="1" x14ac:dyDescent="0.2">
      <c r="B92" s="147"/>
      <c r="C92" s="147"/>
      <c r="D92" s="147"/>
      <c r="E92" s="147"/>
      <c r="F92" s="147"/>
      <c r="G92" s="147"/>
      <c r="H92" s="147"/>
      <c r="J92" s="147"/>
      <c r="L92" s="147"/>
    </row>
    <row r="93" spans="2:12" hidden="1" x14ac:dyDescent="0.2">
      <c r="B93" s="147"/>
      <c r="C93" s="147"/>
      <c r="D93" s="147"/>
      <c r="E93" s="147"/>
      <c r="F93" s="147"/>
      <c r="G93" s="147"/>
      <c r="H93" s="147"/>
      <c r="J93" s="147"/>
      <c r="L93" s="147"/>
    </row>
    <row r="94" spans="2:12" hidden="1" x14ac:dyDescent="0.2">
      <c r="B94" s="147"/>
      <c r="C94" s="147"/>
      <c r="D94" s="147"/>
      <c r="E94" s="147"/>
      <c r="F94" s="147"/>
      <c r="G94" s="147"/>
      <c r="H94" s="147"/>
      <c r="J94" s="147"/>
      <c r="L94" s="147"/>
    </row>
    <row r="95" spans="2:12" hidden="1" x14ac:dyDescent="0.2">
      <c r="B95" s="147"/>
      <c r="C95" s="147"/>
      <c r="D95" s="147"/>
      <c r="E95" s="147"/>
      <c r="F95" s="147"/>
      <c r="G95" s="147"/>
      <c r="H95" s="147"/>
      <c r="J95" s="147"/>
      <c r="L95" s="147"/>
    </row>
    <row r="96" spans="2:12" hidden="1" x14ac:dyDescent="0.2">
      <c r="B96" s="147"/>
      <c r="C96" s="147"/>
      <c r="D96" s="147"/>
      <c r="E96" s="147"/>
      <c r="F96" s="147"/>
      <c r="G96" s="147"/>
      <c r="H96" s="147"/>
      <c r="J96" s="147"/>
      <c r="L96" s="147"/>
    </row>
    <row r="97" spans="2:12" hidden="1" x14ac:dyDescent="0.2">
      <c r="B97" s="147"/>
      <c r="C97" s="147"/>
      <c r="D97" s="147"/>
      <c r="E97" s="147"/>
      <c r="F97" s="147"/>
      <c r="G97" s="147"/>
      <c r="H97" s="147"/>
      <c r="J97" s="147"/>
      <c r="L97" s="147"/>
    </row>
    <row r="98" spans="2:12" hidden="1" x14ac:dyDescent="0.2">
      <c r="B98" s="147"/>
      <c r="C98" s="147"/>
      <c r="D98" s="147"/>
      <c r="E98" s="147"/>
      <c r="F98" s="147"/>
      <c r="G98" s="147"/>
      <c r="H98" s="147"/>
      <c r="J98" s="147"/>
      <c r="L98" s="147"/>
    </row>
    <row r="99" spans="2:12" hidden="1" x14ac:dyDescent="0.2">
      <c r="B99" s="147"/>
      <c r="C99" s="147"/>
      <c r="D99" s="147"/>
      <c r="E99" s="147"/>
      <c r="F99" s="147"/>
      <c r="G99" s="147"/>
      <c r="H99" s="147"/>
      <c r="J99" s="147"/>
      <c r="L99" s="147"/>
    </row>
    <row r="100" spans="2:12" hidden="1" x14ac:dyDescent="0.2">
      <c r="B100" s="147"/>
      <c r="C100" s="147"/>
      <c r="D100" s="147"/>
      <c r="E100" s="147"/>
      <c r="F100" s="147"/>
      <c r="G100" s="147"/>
      <c r="H100" s="147"/>
      <c r="J100" s="147"/>
      <c r="L100" s="147"/>
    </row>
    <row r="101" spans="2:12" hidden="1" x14ac:dyDescent="0.2">
      <c r="B101" s="147"/>
      <c r="C101" s="147"/>
      <c r="D101" s="147"/>
      <c r="E101" s="147"/>
      <c r="F101" s="147"/>
      <c r="G101" s="147"/>
      <c r="H101" s="147"/>
      <c r="J101" s="147"/>
      <c r="L101" s="147"/>
    </row>
    <row r="102" spans="2:12" hidden="1" x14ac:dyDescent="0.2">
      <c r="B102" s="147"/>
      <c r="C102" s="147"/>
      <c r="D102" s="147"/>
      <c r="E102" s="147"/>
      <c r="F102" s="147"/>
      <c r="G102" s="147"/>
      <c r="H102" s="147"/>
      <c r="J102" s="147"/>
      <c r="L102" s="147"/>
    </row>
    <row r="103" spans="2:12" hidden="1" x14ac:dyDescent="0.2">
      <c r="B103" s="147"/>
      <c r="C103" s="147"/>
      <c r="D103" s="147"/>
      <c r="E103" s="147"/>
      <c r="F103" s="147"/>
      <c r="G103" s="147"/>
      <c r="H103" s="147"/>
      <c r="J103" s="147"/>
      <c r="L103" s="147"/>
    </row>
    <row r="104" spans="2:12" hidden="1" x14ac:dyDescent="0.2">
      <c r="B104" s="147"/>
      <c r="C104" s="147"/>
      <c r="D104" s="147"/>
      <c r="E104" s="147"/>
      <c r="F104" s="147"/>
      <c r="G104" s="147"/>
      <c r="H104" s="147"/>
      <c r="J104" s="147"/>
      <c r="L104" s="147"/>
    </row>
    <row r="105" spans="2:12" hidden="1" x14ac:dyDescent="0.2">
      <c r="B105" s="147"/>
      <c r="C105" s="147"/>
      <c r="D105" s="147"/>
      <c r="E105" s="147"/>
      <c r="F105" s="147"/>
      <c r="G105" s="147"/>
      <c r="H105" s="147"/>
      <c r="J105" s="147"/>
      <c r="L105" s="147"/>
    </row>
    <row r="106" spans="2:12" hidden="1" x14ac:dyDescent="0.2">
      <c r="B106" s="147"/>
      <c r="C106" s="147"/>
      <c r="D106" s="147"/>
      <c r="E106" s="147"/>
      <c r="F106" s="147"/>
      <c r="G106" s="147"/>
      <c r="H106" s="147"/>
      <c r="J106" s="147"/>
      <c r="L106" s="147"/>
    </row>
    <row r="107" spans="2:12" hidden="1" x14ac:dyDescent="0.2">
      <c r="B107" s="147"/>
      <c r="C107" s="147"/>
      <c r="D107" s="147"/>
      <c r="E107" s="147"/>
      <c r="F107" s="147"/>
      <c r="G107" s="147"/>
      <c r="H107" s="147"/>
      <c r="J107" s="147"/>
      <c r="L107" s="147"/>
    </row>
    <row r="108" spans="2:12" hidden="1" x14ac:dyDescent="0.2">
      <c r="B108" s="147"/>
      <c r="C108" s="147"/>
      <c r="D108" s="147"/>
      <c r="E108" s="147"/>
      <c r="F108" s="147"/>
      <c r="G108" s="147"/>
      <c r="H108" s="147"/>
      <c r="J108" s="147"/>
      <c r="L108" s="147"/>
    </row>
    <row r="109" spans="2:12" hidden="1" x14ac:dyDescent="0.2">
      <c r="B109" s="147"/>
      <c r="C109" s="147"/>
      <c r="D109" s="147"/>
      <c r="E109" s="147"/>
      <c r="F109" s="147"/>
      <c r="G109" s="147"/>
      <c r="H109" s="147"/>
      <c r="J109" s="147"/>
      <c r="L109" s="147"/>
    </row>
    <row r="110" spans="2:12" hidden="1" x14ac:dyDescent="0.2">
      <c r="B110" s="147"/>
      <c r="C110" s="147"/>
      <c r="D110" s="147"/>
      <c r="E110" s="147"/>
      <c r="F110" s="147"/>
      <c r="G110" s="147"/>
      <c r="H110" s="147"/>
      <c r="J110" s="147"/>
      <c r="L110" s="147"/>
    </row>
    <row r="111" spans="2:12" hidden="1" x14ac:dyDescent="0.2">
      <c r="B111" s="147"/>
      <c r="C111" s="147"/>
      <c r="D111" s="147"/>
      <c r="E111" s="147"/>
      <c r="F111" s="147"/>
      <c r="G111" s="147"/>
      <c r="H111" s="147"/>
      <c r="J111" s="147"/>
      <c r="L111" s="147"/>
    </row>
    <row r="112" spans="2:12" hidden="1" x14ac:dyDescent="0.2">
      <c r="B112" s="147"/>
      <c r="C112" s="147"/>
      <c r="D112" s="147"/>
      <c r="E112" s="147"/>
      <c r="F112" s="147"/>
      <c r="G112" s="147"/>
      <c r="H112" s="147"/>
      <c r="J112" s="147"/>
      <c r="L112" s="147"/>
    </row>
    <row r="113" spans="2:12" hidden="1" x14ac:dyDescent="0.2">
      <c r="B113" s="147"/>
      <c r="C113" s="147"/>
      <c r="D113" s="147"/>
      <c r="E113" s="147"/>
      <c r="F113" s="147"/>
      <c r="G113" s="147"/>
      <c r="H113" s="147"/>
      <c r="J113" s="147"/>
      <c r="L113" s="147"/>
    </row>
    <row r="114" spans="2:12" hidden="1" x14ac:dyDescent="0.2">
      <c r="B114" s="147"/>
      <c r="C114" s="147"/>
      <c r="D114" s="147"/>
      <c r="E114" s="147"/>
      <c r="F114" s="147"/>
      <c r="G114" s="147"/>
      <c r="H114" s="147"/>
      <c r="J114" s="147"/>
      <c r="L114" s="147"/>
    </row>
    <row r="115" spans="2:12" hidden="1" x14ac:dyDescent="0.2">
      <c r="B115" s="147"/>
      <c r="C115" s="147"/>
      <c r="D115" s="147"/>
      <c r="E115" s="147"/>
      <c r="F115" s="147"/>
      <c r="G115" s="147"/>
      <c r="H115" s="147"/>
      <c r="J115" s="147"/>
      <c r="L115" s="147"/>
    </row>
    <row r="116" spans="2:12" hidden="1" x14ac:dyDescent="0.2">
      <c r="B116" s="147"/>
      <c r="C116" s="147"/>
      <c r="D116" s="147"/>
      <c r="E116" s="147"/>
      <c r="F116" s="147"/>
      <c r="G116" s="147"/>
      <c r="H116" s="147"/>
      <c r="J116" s="147"/>
      <c r="L116" s="147"/>
    </row>
    <row r="117" spans="2:12" hidden="1" x14ac:dyDescent="0.2">
      <c r="B117" s="147"/>
      <c r="C117" s="147"/>
      <c r="D117" s="147"/>
      <c r="E117" s="147"/>
      <c r="F117" s="147"/>
      <c r="G117" s="147"/>
      <c r="H117" s="147"/>
      <c r="J117" s="147"/>
      <c r="L117" s="147"/>
    </row>
    <row r="118" spans="2:12" hidden="1" x14ac:dyDescent="0.2">
      <c r="B118" s="147"/>
      <c r="C118" s="147"/>
      <c r="D118" s="147"/>
      <c r="E118" s="147"/>
      <c r="F118" s="147"/>
      <c r="G118" s="147"/>
      <c r="H118" s="147"/>
      <c r="J118" s="147"/>
      <c r="L118" s="147"/>
    </row>
    <row r="119" spans="2:12" hidden="1" x14ac:dyDescent="0.2">
      <c r="B119" s="147"/>
      <c r="C119" s="147"/>
      <c r="D119" s="147"/>
      <c r="E119" s="147"/>
      <c r="F119" s="147"/>
      <c r="G119" s="147"/>
      <c r="H119" s="147"/>
      <c r="J119" s="147"/>
      <c r="L119" s="147"/>
    </row>
    <row r="120" spans="2:12" hidden="1" x14ac:dyDescent="0.2">
      <c r="B120" s="147"/>
      <c r="C120" s="147"/>
      <c r="D120" s="147"/>
      <c r="E120" s="147"/>
      <c r="F120" s="147"/>
      <c r="G120" s="147"/>
      <c r="H120" s="147"/>
      <c r="J120" s="147"/>
      <c r="L120" s="147"/>
    </row>
    <row r="121" spans="2:12" hidden="1" x14ac:dyDescent="0.2">
      <c r="B121" s="147"/>
      <c r="C121" s="147"/>
      <c r="D121" s="147"/>
      <c r="E121" s="147"/>
      <c r="F121" s="147"/>
      <c r="G121" s="147"/>
      <c r="H121" s="147"/>
      <c r="J121" s="147"/>
      <c r="L121" s="147" t="str">
        <f>IF(入力フォーム!Q101="","",入力フォーム!Q101)</f>
        <v/>
      </c>
    </row>
    <row r="122" spans="2:12" hidden="1" x14ac:dyDescent="0.2">
      <c r="B122" s="147"/>
      <c r="C122" s="147"/>
      <c r="D122" s="147"/>
      <c r="E122" s="147"/>
      <c r="F122" s="147"/>
      <c r="G122" s="147"/>
      <c r="H122" s="147"/>
      <c r="J122" s="147"/>
      <c r="L122" s="147"/>
    </row>
    <row r="123" spans="2:12" hidden="1" x14ac:dyDescent="0.2">
      <c r="B123" s="147"/>
      <c r="C123" s="147"/>
      <c r="D123" s="147"/>
      <c r="E123" s="147"/>
      <c r="F123" s="147"/>
      <c r="G123" s="147"/>
      <c r="H123" s="147"/>
      <c r="J123" s="147"/>
      <c r="L123" s="147"/>
    </row>
    <row r="124" spans="2:12" hidden="1" x14ac:dyDescent="0.2">
      <c r="B124" s="147"/>
      <c r="C124" s="147"/>
      <c r="D124" s="147"/>
      <c r="E124" s="147"/>
      <c r="F124" s="147"/>
      <c r="G124" s="147"/>
      <c r="H124" s="147"/>
      <c r="J124" s="147"/>
      <c r="L124" s="147"/>
    </row>
  </sheetData>
  <sheetProtection algorithmName="SHA-512" hashValue="F0UTlsAF/qJuV1QPqdFpNgarCbiAGFEqmTTXUOeMaJwpA8TduBbEs2goMV4aTpDk5VdTaIdEQWJtTMqxH+n+OQ==" saltValue="rlRDwhKfes9pk/hTPqhX2A==" spinCount="100000" sheet="1" objects="1" scenarios="1"/>
  <mergeCells count="16">
    <mergeCell ref="B26:H26"/>
    <mergeCell ref="B3:H3"/>
    <mergeCell ref="B49:L49"/>
    <mergeCell ref="D9:H9"/>
    <mergeCell ref="D6:H6"/>
    <mergeCell ref="D12:H12"/>
    <mergeCell ref="D15:H15"/>
    <mergeCell ref="D18:H18"/>
    <mergeCell ref="D21:H21"/>
    <mergeCell ref="B25:H25"/>
    <mergeCell ref="D28:H28"/>
    <mergeCell ref="D31:H31"/>
    <mergeCell ref="D34:H34"/>
    <mergeCell ref="D37:H37"/>
    <mergeCell ref="D40:H40"/>
    <mergeCell ref="D43:H43"/>
  </mergeCells>
  <phoneticPr fontId="2"/>
  <pageMargins left="0.75" right="0.75" top="1" bottom="1" header="0.51200000000000001" footer="0.51200000000000001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F40"/>
  <sheetViews>
    <sheetView zoomScaleNormal="100" zoomScaleSheetLayoutView="100" workbookViewId="0">
      <selection activeCell="L13" sqref="L13:Q13"/>
    </sheetView>
  </sheetViews>
  <sheetFormatPr defaultColWidth="0" defaultRowHeight="12" zeroHeight="1" x14ac:dyDescent="0.2"/>
  <cols>
    <col min="1" max="1" width="2.7265625" style="101" customWidth="1"/>
    <col min="2" max="2" width="4.6328125" style="101" customWidth="1"/>
    <col min="3" max="3" width="3.6328125" style="101" customWidth="1"/>
    <col min="4" max="4" width="7.6328125" style="101" customWidth="1"/>
    <col min="5" max="5" width="10.6328125" style="101" customWidth="1"/>
    <col min="6" max="7" width="4.90625" style="101" customWidth="1"/>
    <col min="8" max="8" width="8.453125" style="101" customWidth="1"/>
    <col min="9" max="9" width="5.26953125" style="101" customWidth="1"/>
    <col min="10" max="10" width="3.36328125" style="101" customWidth="1"/>
    <col min="11" max="11" width="5.7265625" style="101" customWidth="1"/>
    <col min="12" max="18" width="2.90625" style="101" customWidth="1"/>
    <col min="19" max="19" width="9" style="101" customWidth="1"/>
    <col min="20" max="20" width="2.36328125" style="101" customWidth="1"/>
    <col min="21" max="24" width="2.26953125" style="101" customWidth="1"/>
    <col min="25" max="25" width="4.7265625" style="101" customWidth="1"/>
    <col min="26" max="32" width="2.36328125" style="101" customWidth="1"/>
    <col min="33" max="42" width="2.26953125" style="101" customWidth="1"/>
    <col min="43" max="43" width="1.26953125" style="101" hidden="1" customWidth="1"/>
    <col min="44" max="44" width="1.453125" style="101" hidden="1"/>
    <col min="45" max="237" width="9" style="101" hidden="1"/>
    <col min="238" max="238" width="2.7265625" style="101" hidden="1"/>
    <col min="239" max="239" width="4.6328125" style="101" hidden="1"/>
    <col min="240" max="240" width="3.6328125" style="101" hidden="1"/>
    <col min="241" max="241" width="7.6328125" style="101" hidden="1"/>
    <col min="242" max="242" width="10.6328125" style="101" hidden="1"/>
    <col min="243" max="244" width="4.90625" style="101" hidden="1"/>
    <col min="245" max="245" width="8.453125" style="101" hidden="1"/>
    <col min="246" max="246" width="5.26953125" style="101" hidden="1"/>
    <col min="247" max="247" width="3.36328125" style="101" hidden="1"/>
    <col min="248" max="248" width="5.7265625" style="101" hidden="1"/>
    <col min="249" max="255" width="2.90625" style="101" hidden="1"/>
    <col min="256" max="256" width="9" style="101" hidden="1"/>
    <col min="257" max="257" width="2.36328125" style="101" hidden="1"/>
    <col min="258" max="261" width="2.26953125" style="101" hidden="1"/>
    <col min="262" max="268" width="2.36328125" style="101" hidden="1"/>
    <col min="269" max="278" width="2.26953125" style="101" hidden="1"/>
    <col min="279" max="279" width="9" style="101" hidden="1"/>
    <col min="280" max="280" width="1.453125" style="101" hidden="1"/>
    <col min="281" max="493" width="9" style="101" hidden="1"/>
    <col min="494" max="494" width="2.7265625" style="101" hidden="1"/>
    <col min="495" max="495" width="4.6328125" style="101" hidden="1"/>
    <col min="496" max="496" width="3.6328125" style="101" hidden="1"/>
    <col min="497" max="497" width="7.6328125" style="101" hidden="1"/>
    <col min="498" max="498" width="10.6328125" style="101" hidden="1"/>
    <col min="499" max="500" width="4.90625" style="101" hidden="1"/>
    <col min="501" max="501" width="8.453125" style="101" hidden="1"/>
    <col min="502" max="502" width="5.26953125" style="101" hidden="1"/>
    <col min="503" max="503" width="3.36328125" style="101" hidden="1"/>
    <col min="504" max="504" width="5.7265625" style="101" hidden="1"/>
    <col min="505" max="511" width="2.90625" style="101" hidden="1"/>
    <col min="512" max="512" width="9" style="101" hidden="1"/>
    <col min="513" max="513" width="2.36328125" style="101" hidden="1"/>
    <col min="514" max="517" width="2.26953125" style="101" hidden="1"/>
    <col min="518" max="524" width="2.36328125" style="101" hidden="1"/>
    <col min="525" max="534" width="2.26953125" style="101" hidden="1"/>
    <col min="535" max="535" width="9" style="101" hidden="1"/>
    <col min="536" max="536" width="1.453125" style="101" hidden="1"/>
    <col min="537" max="749" width="9" style="101" hidden="1"/>
    <col min="750" max="750" width="2.7265625" style="101" hidden="1"/>
    <col min="751" max="751" width="4.6328125" style="101" hidden="1"/>
    <col min="752" max="752" width="3.6328125" style="101" hidden="1"/>
    <col min="753" max="753" width="7.6328125" style="101" hidden="1"/>
    <col min="754" max="754" width="10.6328125" style="101" hidden="1"/>
    <col min="755" max="756" width="4.90625" style="101" hidden="1"/>
    <col min="757" max="757" width="8.453125" style="101" hidden="1"/>
    <col min="758" max="758" width="5.26953125" style="101" hidden="1"/>
    <col min="759" max="759" width="3.36328125" style="101" hidden="1"/>
    <col min="760" max="760" width="5.7265625" style="101" hidden="1"/>
    <col min="761" max="767" width="2.90625" style="101" hidden="1"/>
    <col min="768" max="768" width="9" style="101" hidden="1"/>
    <col min="769" max="769" width="2.36328125" style="101" hidden="1"/>
    <col min="770" max="773" width="2.26953125" style="101" hidden="1"/>
    <col min="774" max="780" width="2.36328125" style="101" hidden="1"/>
    <col min="781" max="790" width="2.26953125" style="101" hidden="1"/>
    <col min="791" max="791" width="9" style="101" hidden="1"/>
    <col min="792" max="792" width="1.453125" style="101" hidden="1"/>
    <col min="793" max="1005" width="9" style="101" hidden="1"/>
    <col min="1006" max="1006" width="2.7265625" style="101" hidden="1"/>
    <col min="1007" max="1007" width="4.6328125" style="101" hidden="1"/>
    <col min="1008" max="1008" width="3.6328125" style="101" hidden="1"/>
    <col min="1009" max="1009" width="7.6328125" style="101" hidden="1"/>
    <col min="1010" max="1010" width="10.6328125" style="101" hidden="1"/>
    <col min="1011" max="1012" width="4.90625" style="101" hidden="1"/>
    <col min="1013" max="1013" width="8.453125" style="101" hidden="1"/>
    <col min="1014" max="1014" width="5.26953125" style="101" hidden="1"/>
    <col min="1015" max="1015" width="3.36328125" style="101" hidden="1"/>
    <col min="1016" max="1016" width="5.7265625" style="101" hidden="1"/>
    <col min="1017" max="1023" width="2.90625" style="101" hidden="1"/>
    <col min="1024" max="1024" width="9" style="101" hidden="1"/>
    <col min="1025" max="1025" width="2.36328125" style="101" hidden="1"/>
    <col min="1026" max="1029" width="2.26953125" style="101" hidden="1"/>
    <col min="1030" max="1036" width="2.36328125" style="101" hidden="1"/>
    <col min="1037" max="1046" width="2.26953125" style="101" hidden="1"/>
    <col min="1047" max="1047" width="9" style="101" hidden="1"/>
    <col min="1048" max="1048" width="1.453125" style="101" hidden="1"/>
    <col min="1049" max="1261" width="9" style="101" hidden="1"/>
    <col min="1262" max="1262" width="2.7265625" style="101" hidden="1"/>
    <col min="1263" max="1263" width="4.6328125" style="101" hidden="1"/>
    <col min="1264" max="1264" width="3.6328125" style="101" hidden="1"/>
    <col min="1265" max="1265" width="7.6328125" style="101" hidden="1"/>
    <col min="1266" max="1266" width="10.6328125" style="101" hidden="1"/>
    <col min="1267" max="1268" width="4.90625" style="101" hidden="1"/>
    <col min="1269" max="1269" width="8.453125" style="101" hidden="1"/>
    <col min="1270" max="1270" width="5.26953125" style="101" hidden="1"/>
    <col min="1271" max="1271" width="3.36328125" style="101" hidden="1"/>
    <col min="1272" max="1272" width="5.7265625" style="101" hidden="1"/>
    <col min="1273" max="1279" width="2.90625" style="101" hidden="1"/>
    <col min="1280" max="1280" width="9" style="101" hidden="1"/>
    <col min="1281" max="1281" width="2.36328125" style="101" hidden="1"/>
    <col min="1282" max="1285" width="2.26953125" style="101" hidden="1"/>
    <col min="1286" max="1292" width="2.36328125" style="101" hidden="1"/>
    <col min="1293" max="1302" width="2.26953125" style="101" hidden="1"/>
    <col min="1303" max="1303" width="9" style="101" hidden="1"/>
    <col min="1304" max="1304" width="1.453125" style="101" hidden="1"/>
    <col min="1305" max="1517" width="9" style="101" hidden="1"/>
    <col min="1518" max="1518" width="2.7265625" style="101" hidden="1"/>
    <col min="1519" max="1519" width="4.6328125" style="101" hidden="1"/>
    <col min="1520" max="1520" width="3.6328125" style="101" hidden="1"/>
    <col min="1521" max="1521" width="7.6328125" style="101" hidden="1"/>
    <col min="1522" max="1522" width="10.6328125" style="101" hidden="1"/>
    <col min="1523" max="1524" width="4.90625" style="101" hidden="1"/>
    <col min="1525" max="1525" width="8.453125" style="101" hidden="1"/>
    <col min="1526" max="1526" width="5.26953125" style="101" hidden="1"/>
    <col min="1527" max="1527" width="3.36328125" style="101" hidden="1"/>
    <col min="1528" max="1528" width="5.7265625" style="101" hidden="1"/>
    <col min="1529" max="1535" width="2.90625" style="101" hidden="1"/>
    <col min="1536" max="1536" width="9" style="101" hidden="1"/>
    <col min="1537" max="1537" width="2.36328125" style="101" hidden="1"/>
    <col min="1538" max="1541" width="2.26953125" style="101" hidden="1"/>
    <col min="1542" max="1548" width="2.36328125" style="101" hidden="1"/>
    <col min="1549" max="1558" width="2.26953125" style="101" hidden="1"/>
    <col min="1559" max="1559" width="9" style="101" hidden="1"/>
    <col min="1560" max="1560" width="1.453125" style="101" hidden="1"/>
    <col min="1561" max="1773" width="9" style="101" hidden="1"/>
    <col min="1774" max="1774" width="2.7265625" style="101" hidden="1"/>
    <col min="1775" max="1775" width="4.6328125" style="101" hidden="1"/>
    <col min="1776" max="1776" width="3.6328125" style="101" hidden="1"/>
    <col min="1777" max="1777" width="7.6328125" style="101" hidden="1"/>
    <col min="1778" max="1778" width="10.6328125" style="101" hidden="1"/>
    <col min="1779" max="1780" width="4.90625" style="101" hidden="1"/>
    <col min="1781" max="1781" width="8.453125" style="101" hidden="1"/>
    <col min="1782" max="1782" width="5.26953125" style="101" hidden="1"/>
    <col min="1783" max="1783" width="3.36328125" style="101" hidden="1"/>
    <col min="1784" max="1784" width="5.7265625" style="101" hidden="1"/>
    <col min="1785" max="1791" width="2.90625" style="101" hidden="1"/>
    <col min="1792" max="1792" width="9" style="101" hidden="1"/>
    <col min="1793" max="1793" width="2.36328125" style="101" hidden="1"/>
    <col min="1794" max="1797" width="2.26953125" style="101" hidden="1"/>
    <col min="1798" max="1804" width="2.36328125" style="101" hidden="1"/>
    <col min="1805" max="1814" width="2.26953125" style="101" hidden="1"/>
    <col min="1815" max="1815" width="9" style="101" hidden="1"/>
    <col min="1816" max="1816" width="1.453125" style="101" hidden="1"/>
    <col min="1817" max="2029" width="9" style="101" hidden="1"/>
    <col min="2030" max="2030" width="2.7265625" style="101" hidden="1"/>
    <col min="2031" max="2031" width="4.6328125" style="101" hidden="1"/>
    <col min="2032" max="2032" width="3.6328125" style="101" hidden="1"/>
    <col min="2033" max="2033" width="7.6328125" style="101" hidden="1"/>
    <col min="2034" max="2034" width="10.6328125" style="101" hidden="1"/>
    <col min="2035" max="2036" width="4.90625" style="101" hidden="1"/>
    <col min="2037" max="2037" width="8.453125" style="101" hidden="1"/>
    <col min="2038" max="2038" width="5.26953125" style="101" hidden="1"/>
    <col min="2039" max="2039" width="3.36328125" style="101" hidden="1"/>
    <col min="2040" max="2040" width="5.7265625" style="101" hidden="1"/>
    <col min="2041" max="2047" width="2.90625" style="101" hidden="1"/>
    <col min="2048" max="2048" width="9" style="101" hidden="1"/>
    <col min="2049" max="2049" width="2.36328125" style="101" hidden="1"/>
    <col min="2050" max="2053" width="2.26953125" style="101" hidden="1"/>
    <col min="2054" max="2060" width="2.36328125" style="101" hidden="1"/>
    <col min="2061" max="2070" width="2.26953125" style="101" hidden="1"/>
    <col min="2071" max="2071" width="9" style="101" hidden="1"/>
    <col min="2072" max="2072" width="1.453125" style="101" hidden="1"/>
    <col min="2073" max="2285" width="9" style="101" hidden="1"/>
    <col min="2286" max="2286" width="2.7265625" style="101" hidden="1"/>
    <col min="2287" max="2287" width="4.6328125" style="101" hidden="1"/>
    <col min="2288" max="2288" width="3.6328125" style="101" hidden="1"/>
    <col min="2289" max="2289" width="7.6328125" style="101" hidden="1"/>
    <col min="2290" max="2290" width="10.6328125" style="101" hidden="1"/>
    <col min="2291" max="2292" width="4.90625" style="101" hidden="1"/>
    <col min="2293" max="2293" width="8.453125" style="101" hidden="1"/>
    <col min="2294" max="2294" width="5.26953125" style="101" hidden="1"/>
    <col min="2295" max="2295" width="3.36328125" style="101" hidden="1"/>
    <col min="2296" max="2296" width="5.7265625" style="101" hidden="1"/>
    <col min="2297" max="2303" width="2.90625" style="101" hidden="1"/>
    <col min="2304" max="2304" width="9" style="101" hidden="1"/>
    <col min="2305" max="2305" width="2.36328125" style="101" hidden="1"/>
    <col min="2306" max="2309" width="2.26953125" style="101" hidden="1"/>
    <col min="2310" max="2316" width="2.36328125" style="101" hidden="1"/>
    <col min="2317" max="2326" width="2.26953125" style="101" hidden="1"/>
    <col min="2327" max="2327" width="9" style="101" hidden="1"/>
    <col min="2328" max="2328" width="1.453125" style="101" hidden="1"/>
    <col min="2329" max="2541" width="9" style="101" hidden="1"/>
    <col min="2542" max="2542" width="2.7265625" style="101" hidden="1"/>
    <col min="2543" max="2543" width="4.6328125" style="101" hidden="1"/>
    <col min="2544" max="2544" width="3.6328125" style="101" hidden="1"/>
    <col min="2545" max="2545" width="7.6328125" style="101" hidden="1"/>
    <col min="2546" max="2546" width="10.6328125" style="101" hidden="1"/>
    <col min="2547" max="2548" width="4.90625" style="101" hidden="1"/>
    <col min="2549" max="2549" width="8.453125" style="101" hidden="1"/>
    <col min="2550" max="2550" width="5.26953125" style="101" hidden="1"/>
    <col min="2551" max="2551" width="3.36328125" style="101" hidden="1"/>
    <col min="2552" max="2552" width="5.7265625" style="101" hidden="1"/>
    <col min="2553" max="2559" width="2.90625" style="101" hidden="1"/>
    <col min="2560" max="2560" width="9" style="101" hidden="1"/>
    <col min="2561" max="2561" width="2.36328125" style="101" hidden="1"/>
    <col min="2562" max="2565" width="2.26953125" style="101" hidden="1"/>
    <col min="2566" max="2572" width="2.36328125" style="101" hidden="1"/>
    <col min="2573" max="2582" width="2.26953125" style="101" hidden="1"/>
    <col min="2583" max="2583" width="9" style="101" hidden="1"/>
    <col min="2584" max="2584" width="1.453125" style="101" hidden="1"/>
    <col min="2585" max="2797" width="9" style="101" hidden="1"/>
    <col min="2798" max="2798" width="2.7265625" style="101" hidden="1"/>
    <col min="2799" max="2799" width="4.6328125" style="101" hidden="1"/>
    <col min="2800" max="2800" width="3.6328125" style="101" hidden="1"/>
    <col min="2801" max="2801" width="7.6328125" style="101" hidden="1"/>
    <col min="2802" max="2802" width="10.6328125" style="101" hidden="1"/>
    <col min="2803" max="2804" width="4.90625" style="101" hidden="1"/>
    <col min="2805" max="2805" width="8.453125" style="101" hidden="1"/>
    <col min="2806" max="2806" width="5.26953125" style="101" hidden="1"/>
    <col min="2807" max="2807" width="3.36328125" style="101" hidden="1"/>
    <col min="2808" max="2808" width="5.7265625" style="101" hidden="1"/>
    <col min="2809" max="2815" width="2.90625" style="101" hidden="1"/>
    <col min="2816" max="2816" width="9" style="101" hidden="1"/>
    <col min="2817" max="2817" width="2.36328125" style="101" hidden="1"/>
    <col min="2818" max="2821" width="2.26953125" style="101" hidden="1"/>
    <col min="2822" max="2828" width="2.36328125" style="101" hidden="1"/>
    <col min="2829" max="2838" width="2.26953125" style="101" hidden="1"/>
    <col min="2839" max="2839" width="9" style="101" hidden="1"/>
    <col min="2840" max="2840" width="1.453125" style="101" hidden="1"/>
    <col min="2841" max="3053" width="9" style="101" hidden="1"/>
    <col min="3054" max="3054" width="2.7265625" style="101" hidden="1"/>
    <col min="3055" max="3055" width="4.6328125" style="101" hidden="1"/>
    <col min="3056" max="3056" width="3.6328125" style="101" hidden="1"/>
    <col min="3057" max="3057" width="7.6328125" style="101" hidden="1"/>
    <col min="3058" max="3058" width="10.6328125" style="101" hidden="1"/>
    <col min="3059" max="3060" width="4.90625" style="101" hidden="1"/>
    <col min="3061" max="3061" width="8.453125" style="101" hidden="1"/>
    <col min="3062" max="3062" width="5.26953125" style="101" hidden="1"/>
    <col min="3063" max="3063" width="3.36328125" style="101" hidden="1"/>
    <col min="3064" max="3064" width="5.7265625" style="101" hidden="1"/>
    <col min="3065" max="3071" width="2.90625" style="101" hidden="1"/>
    <col min="3072" max="3072" width="9" style="101" hidden="1"/>
    <col min="3073" max="3073" width="2.36328125" style="101" hidden="1"/>
    <col min="3074" max="3077" width="2.26953125" style="101" hidden="1"/>
    <col min="3078" max="3084" width="2.36328125" style="101" hidden="1"/>
    <col min="3085" max="3094" width="2.26953125" style="101" hidden="1"/>
    <col min="3095" max="3095" width="9" style="101" hidden="1"/>
    <col min="3096" max="3096" width="1.453125" style="101" hidden="1"/>
    <col min="3097" max="3309" width="9" style="101" hidden="1"/>
    <col min="3310" max="3310" width="2.7265625" style="101" hidden="1"/>
    <col min="3311" max="3311" width="4.6328125" style="101" hidden="1"/>
    <col min="3312" max="3312" width="3.6328125" style="101" hidden="1"/>
    <col min="3313" max="3313" width="7.6328125" style="101" hidden="1"/>
    <col min="3314" max="3314" width="10.6328125" style="101" hidden="1"/>
    <col min="3315" max="3316" width="4.90625" style="101" hidden="1"/>
    <col min="3317" max="3317" width="8.453125" style="101" hidden="1"/>
    <col min="3318" max="3318" width="5.26953125" style="101" hidden="1"/>
    <col min="3319" max="3319" width="3.36328125" style="101" hidden="1"/>
    <col min="3320" max="3320" width="5.7265625" style="101" hidden="1"/>
    <col min="3321" max="3327" width="2.90625" style="101" hidden="1"/>
    <col min="3328" max="3328" width="9" style="101" hidden="1"/>
    <col min="3329" max="3329" width="2.36328125" style="101" hidden="1"/>
    <col min="3330" max="3333" width="2.26953125" style="101" hidden="1"/>
    <col min="3334" max="3340" width="2.36328125" style="101" hidden="1"/>
    <col min="3341" max="3350" width="2.26953125" style="101" hidden="1"/>
    <col min="3351" max="3351" width="9" style="101" hidden="1"/>
    <col min="3352" max="3352" width="1.453125" style="101" hidden="1"/>
    <col min="3353" max="3565" width="9" style="101" hidden="1"/>
    <col min="3566" max="3566" width="2.7265625" style="101" hidden="1"/>
    <col min="3567" max="3567" width="4.6328125" style="101" hidden="1"/>
    <col min="3568" max="3568" width="3.6328125" style="101" hidden="1"/>
    <col min="3569" max="3569" width="7.6328125" style="101" hidden="1"/>
    <col min="3570" max="3570" width="10.6328125" style="101" hidden="1"/>
    <col min="3571" max="3572" width="4.90625" style="101" hidden="1"/>
    <col min="3573" max="3573" width="8.453125" style="101" hidden="1"/>
    <col min="3574" max="3574" width="5.26953125" style="101" hidden="1"/>
    <col min="3575" max="3575" width="3.36328125" style="101" hidden="1"/>
    <col min="3576" max="3576" width="5.7265625" style="101" hidden="1"/>
    <col min="3577" max="3583" width="2.90625" style="101" hidden="1"/>
    <col min="3584" max="3584" width="9" style="101" hidden="1"/>
    <col min="3585" max="3585" width="2.36328125" style="101" hidden="1"/>
    <col min="3586" max="3589" width="2.26953125" style="101" hidden="1"/>
    <col min="3590" max="3596" width="2.36328125" style="101" hidden="1"/>
    <col min="3597" max="3606" width="2.26953125" style="101" hidden="1"/>
    <col min="3607" max="3607" width="9" style="101" hidden="1"/>
    <col min="3608" max="3608" width="1.453125" style="101" hidden="1"/>
    <col min="3609" max="3821" width="9" style="101" hidden="1"/>
    <col min="3822" max="3822" width="2.7265625" style="101" hidden="1"/>
    <col min="3823" max="3823" width="4.6328125" style="101" hidden="1"/>
    <col min="3824" max="3824" width="3.6328125" style="101" hidden="1"/>
    <col min="3825" max="3825" width="7.6328125" style="101" hidden="1"/>
    <col min="3826" max="3826" width="10.6328125" style="101" hidden="1"/>
    <col min="3827" max="3828" width="4.90625" style="101" hidden="1"/>
    <col min="3829" max="3829" width="8.453125" style="101" hidden="1"/>
    <col min="3830" max="3830" width="5.26953125" style="101" hidden="1"/>
    <col min="3831" max="3831" width="3.36328125" style="101" hidden="1"/>
    <col min="3832" max="3832" width="5.7265625" style="101" hidden="1"/>
    <col min="3833" max="3839" width="2.90625" style="101" hidden="1"/>
    <col min="3840" max="3840" width="9" style="101" hidden="1"/>
    <col min="3841" max="3841" width="2.36328125" style="101" hidden="1"/>
    <col min="3842" max="3845" width="2.26953125" style="101" hidden="1"/>
    <col min="3846" max="3852" width="2.36328125" style="101" hidden="1"/>
    <col min="3853" max="3862" width="2.26953125" style="101" hidden="1"/>
    <col min="3863" max="3863" width="9" style="101" hidden="1"/>
    <col min="3864" max="3864" width="1.453125" style="101" hidden="1"/>
    <col min="3865" max="4077" width="9" style="101" hidden="1"/>
    <col min="4078" max="4078" width="2.7265625" style="101" hidden="1"/>
    <col min="4079" max="4079" width="4.6328125" style="101" hidden="1"/>
    <col min="4080" max="4080" width="3.6328125" style="101" hidden="1"/>
    <col min="4081" max="4081" width="7.6328125" style="101" hidden="1"/>
    <col min="4082" max="4082" width="10.6328125" style="101" hidden="1"/>
    <col min="4083" max="4084" width="4.90625" style="101" hidden="1"/>
    <col min="4085" max="4085" width="8.453125" style="101" hidden="1"/>
    <col min="4086" max="4086" width="5.26953125" style="101" hidden="1"/>
    <col min="4087" max="4087" width="3.36328125" style="101" hidden="1"/>
    <col min="4088" max="4088" width="5.7265625" style="101" hidden="1"/>
    <col min="4089" max="4095" width="2.90625" style="101" hidden="1"/>
    <col min="4096" max="4096" width="9" style="101" hidden="1"/>
    <col min="4097" max="4097" width="2.36328125" style="101" hidden="1"/>
    <col min="4098" max="4101" width="2.26953125" style="101" hidden="1"/>
    <col min="4102" max="4108" width="2.36328125" style="101" hidden="1"/>
    <col min="4109" max="4118" width="2.26953125" style="101" hidden="1"/>
    <col min="4119" max="4119" width="9" style="101" hidden="1"/>
    <col min="4120" max="4120" width="1.453125" style="101" hidden="1"/>
    <col min="4121" max="4333" width="9" style="101" hidden="1"/>
    <col min="4334" max="4334" width="2.7265625" style="101" hidden="1"/>
    <col min="4335" max="4335" width="4.6328125" style="101" hidden="1"/>
    <col min="4336" max="4336" width="3.6328125" style="101" hidden="1"/>
    <col min="4337" max="4337" width="7.6328125" style="101" hidden="1"/>
    <col min="4338" max="4338" width="10.6328125" style="101" hidden="1"/>
    <col min="4339" max="4340" width="4.90625" style="101" hidden="1"/>
    <col min="4341" max="4341" width="8.453125" style="101" hidden="1"/>
    <col min="4342" max="4342" width="5.26953125" style="101" hidden="1"/>
    <col min="4343" max="4343" width="3.36328125" style="101" hidden="1"/>
    <col min="4344" max="4344" width="5.7265625" style="101" hidden="1"/>
    <col min="4345" max="4351" width="2.90625" style="101" hidden="1"/>
    <col min="4352" max="4352" width="9" style="101" hidden="1"/>
    <col min="4353" max="4353" width="2.36328125" style="101" hidden="1"/>
    <col min="4354" max="4357" width="2.26953125" style="101" hidden="1"/>
    <col min="4358" max="4364" width="2.36328125" style="101" hidden="1"/>
    <col min="4365" max="4374" width="2.26953125" style="101" hidden="1"/>
    <col min="4375" max="4375" width="9" style="101" hidden="1"/>
    <col min="4376" max="4376" width="1.453125" style="101" hidden="1"/>
    <col min="4377" max="4589" width="9" style="101" hidden="1"/>
    <col min="4590" max="4590" width="2.7265625" style="101" hidden="1"/>
    <col min="4591" max="4591" width="4.6328125" style="101" hidden="1"/>
    <col min="4592" max="4592" width="3.6328125" style="101" hidden="1"/>
    <col min="4593" max="4593" width="7.6328125" style="101" hidden="1"/>
    <col min="4594" max="4594" width="10.6328125" style="101" hidden="1"/>
    <col min="4595" max="4596" width="4.90625" style="101" hidden="1"/>
    <col min="4597" max="4597" width="8.453125" style="101" hidden="1"/>
    <col min="4598" max="4598" width="5.26953125" style="101" hidden="1"/>
    <col min="4599" max="4599" width="3.36328125" style="101" hidden="1"/>
    <col min="4600" max="4600" width="5.7265625" style="101" hidden="1"/>
    <col min="4601" max="4607" width="2.90625" style="101" hidden="1"/>
    <col min="4608" max="4608" width="9" style="101" hidden="1"/>
    <col min="4609" max="4609" width="2.36328125" style="101" hidden="1"/>
    <col min="4610" max="4613" width="2.26953125" style="101" hidden="1"/>
    <col min="4614" max="4620" width="2.36328125" style="101" hidden="1"/>
    <col min="4621" max="4630" width="2.26953125" style="101" hidden="1"/>
    <col min="4631" max="4631" width="9" style="101" hidden="1"/>
    <col min="4632" max="4632" width="1.453125" style="101" hidden="1"/>
    <col min="4633" max="4845" width="9" style="101" hidden="1"/>
    <col min="4846" max="4846" width="2.7265625" style="101" hidden="1"/>
    <col min="4847" max="4847" width="4.6328125" style="101" hidden="1"/>
    <col min="4848" max="4848" width="3.6328125" style="101" hidden="1"/>
    <col min="4849" max="4849" width="7.6328125" style="101" hidden="1"/>
    <col min="4850" max="4850" width="10.6328125" style="101" hidden="1"/>
    <col min="4851" max="4852" width="4.90625" style="101" hidden="1"/>
    <col min="4853" max="4853" width="8.453125" style="101" hidden="1"/>
    <col min="4854" max="4854" width="5.26953125" style="101" hidden="1"/>
    <col min="4855" max="4855" width="3.36328125" style="101" hidden="1"/>
    <col min="4856" max="4856" width="5.7265625" style="101" hidden="1"/>
    <col min="4857" max="4863" width="2.90625" style="101" hidden="1"/>
    <col min="4864" max="4864" width="9" style="101" hidden="1"/>
    <col min="4865" max="4865" width="2.36328125" style="101" hidden="1"/>
    <col min="4866" max="4869" width="2.26953125" style="101" hidden="1"/>
    <col min="4870" max="4876" width="2.36328125" style="101" hidden="1"/>
    <col min="4877" max="4886" width="2.26953125" style="101" hidden="1"/>
    <col min="4887" max="4887" width="9" style="101" hidden="1"/>
    <col min="4888" max="4888" width="1.453125" style="101" hidden="1"/>
    <col min="4889" max="5101" width="9" style="101" hidden="1"/>
    <col min="5102" max="5102" width="2.7265625" style="101" hidden="1"/>
    <col min="5103" max="5103" width="4.6328125" style="101" hidden="1"/>
    <col min="5104" max="5104" width="3.6328125" style="101" hidden="1"/>
    <col min="5105" max="5105" width="7.6328125" style="101" hidden="1"/>
    <col min="5106" max="5106" width="10.6328125" style="101" hidden="1"/>
    <col min="5107" max="5108" width="4.90625" style="101" hidden="1"/>
    <col min="5109" max="5109" width="8.453125" style="101" hidden="1"/>
    <col min="5110" max="5110" width="5.26953125" style="101" hidden="1"/>
    <col min="5111" max="5111" width="3.36328125" style="101" hidden="1"/>
    <col min="5112" max="5112" width="5.7265625" style="101" hidden="1"/>
    <col min="5113" max="5119" width="2.90625" style="101" hidden="1"/>
    <col min="5120" max="5120" width="9" style="101" hidden="1"/>
    <col min="5121" max="5121" width="2.36328125" style="101" hidden="1"/>
    <col min="5122" max="5125" width="2.26953125" style="101" hidden="1"/>
    <col min="5126" max="5132" width="2.36328125" style="101" hidden="1"/>
    <col min="5133" max="5142" width="2.26953125" style="101" hidden="1"/>
    <col min="5143" max="5143" width="9" style="101" hidden="1"/>
    <col min="5144" max="5144" width="1.453125" style="101" hidden="1"/>
    <col min="5145" max="5357" width="9" style="101" hidden="1"/>
    <col min="5358" max="5358" width="2.7265625" style="101" hidden="1"/>
    <col min="5359" max="5359" width="4.6328125" style="101" hidden="1"/>
    <col min="5360" max="5360" width="3.6328125" style="101" hidden="1"/>
    <col min="5361" max="5361" width="7.6328125" style="101" hidden="1"/>
    <col min="5362" max="5362" width="10.6328125" style="101" hidden="1"/>
    <col min="5363" max="5364" width="4.90625" style="101" hidden="1"/>
    <col min="5365" max="5365" width="8.453125" style="101" hidden="1"/>
    <col min="5366" max="5366" width="5.26953125" style="101" hidden="1"/>
    <col min="5367" max="5367" width="3.36328125" style="101" hidden="1"/>
    <col min="5368" max="5368" width="5.7265625" style="101" hidden="1"/>
    <col min="5369" max="5375" width="2.90625" style="101" hidden="1"/>
    <col min="5376" max="5376" width="9" style="101" hidden="1"/>
    <col min="5377" max="5377" width="2.36328125" style="101" hidden="1"/>
    <col min="5378" max="5381" width="2.26953125" style="101" hidden="1"/>
    <col min="5382" max="5388" width="2.36328125" style="101" hidden="1"/>
    <col min="5389" max="5398" width="2.26953125" style="101" hidden="1"/>
    <col min="5399" max="5399" width="9" style="101" hidden="1"/>
    <col min="5400" max="5400" width="1.453125" style="101" hidden="1"/>
    <col min="5401" max="5613" width="9" style="101" hidden="1"/>
    <col min="5614" max="5614" width="2.7265625" style="101" hidden="1"/>
    <col min="5615" max="5615" width="4.6328125" style="101" hidden="1"/>
    <col min="5616" max="5616" width="3.6328125" style="101" hidden="1"/>
    <col min="5617" max="5617" width="7.6328125" style="101" hidden="1"/>
    <col min="5618" max="5618" width="10.6328125" style="101" hidden="1"/>
    <col min="5619" max="5620" width="4.90625" style="101" hidden="1"/>
    <col min="5621" max="5621" width="8.453125" style="101" hidden="1"/>
    <col min="5622" max="5622" width="5.26953125" style="101" hidden="1"/>
    <col min="5623" max="5623" width="3.36328125" style="101" hidden="1"/>
    <col min="5624" max="5624" width="5.7265625" style="101" hidden="1"/>
    <col min="5625" max="5631" width="2.90625" style="101" hidden="1"/>
    <col min="5632" max="5632" width="9" style="101" hidden="1"/>
    <col min="5633" max="5633" width="2.36328125" style="101" hidden="1"/>
    <col min="5634" max="5637" width="2.26953125" style="101" hidden="1"/>
    <col min="5638" max="5644" width="2.36328125" style="101" hidden="1"/>
    <col min="5645" max="5654" width="2.26953125" style="101" hidden="1"/>
    <col min="5655" max="5655" width="9" style="101" hidden="1"/>
    <col min="5656" max="5656" width="1.453125" style="101" hidden="1"/>
    <col min="5657" max="5869" width="9" style="101" hidden="1"/>
    <col min="5870" max="5870" width="2.7265625" style="101" hidden="1"/>
    <col min="5871" max="5871" width="4.6328125" style="101" hidden="1"/>
    <col min="5872" max="5872" width="3.6328125" style="101" hidden="1"/>
    <col min="5873" max="5873" width="7.6328125" style="101" hidden="1"/>
    <col min="5874" max="5874" width="10.6328125" style="101" hidden="1"/>
    <col min="5875" max="5876" width="4.90625" style="101" hidden="1"/>
    <col min="5877" max="5877" width="8.453125" style="101" hidden="1"/>
    <col min="5878" max="5878" width="5.26953125" style="101" hidden="1"/>
    <col min="5879" max="5879" width="3.36328125" style="101" hidden="1"/>
    <col min="5880" max="5880" width="5.7265625" style="101" hidden="1"/>
    <col min="5881" max="5887" width="2.90625" style="101" hidden="1"/>
    <col min="5888" max="5888" width="9" style="101" hidden="1"/>
    <col min="5889" max="5889" width="2.36328125" style="101" hidden="1"/>
    <col min="5890" max="5893" width="2.26953125" style="101" hidden="1"/>
    <col min="5894" max="5900" width="2.36328125" style="101" hidden="1"/>
    <col min="5901" max="5910" width="2.26953125" style="101" hidden="1"/>
    <col min="5911" max="5911" width="9" style="101" hidden="1"/>
    <col min="5912" max="5912" width="1.453125" style="101" hidden="1"/>
    <col min="5913" max="6125" width="9" style="101" hidden="1"/>
    <col min="6126" max="6126" width="2.7265625" style="101" hidden="1"/>
    <col min="6127" max="6127" width="4.6328125" style="101" hidden="1"/>
    <col min="6128" max="6128" width="3.6328125" style="101" hidden="1"/>
    <col min="6129" max="6129" width="7.6328125" style="101" hidden="1"/>
    <col min="6130" max="6130" width="10.6328125" style="101" hidden="1"/>
    <col min="6131" max="6132" width="4.90625" style="101" hidden="1"/>
    <col min="6133" max="6133" width="8.453125" style="101" hidden="1"/>
    <col min="6134" max="6134" width="5.26953125" style="101" hidden="1"/>
    <col min="6135" max="6135" width="3.36328125" style="101" hidden="1"/>
    <col min="6136" max="6136" width="5.7265625" style="101" hidden="1"/>
    <col min="6137" max="6143" width="2.90625" style="101" hidden="1"/>
    <col min="6144" max="6144" width="9" style="101" hidden="1"/>
    <col min="6145" max="6145" width="2.36328125" style="101" hidden="1"/>
    <col min="6146" max="6149" width="2.26953125" style="101" hidden="1"/>
    <col min="6150" max="6156" width="2.36328125" style="101" hidden="1"/>
    <col min="6157" max="6166" width="2.26953125" style="101" hidden="1"/>
    <col min="6167" max="6167" width="9" style="101" hidden="1"/>
    <col min="6168" max="6168" width="1.453125" style="101" hidden="1"/>
    <col min="6169" max="6381" width="9" style="101" hidden="1"/>
    <col min="6382" max="6382" width="2.7265625" style="101" hidden="1"/>
    <col min="6383" max="6383" width="4.6328125" style="101" hidden="1"/>
    <col min="6384" max="6384" width="3.6328125" style="101" hidden="1"/>
    <col min="6385" max="6385" width="7.6328125" style="101" hidden="1"/>
    <col min="6386" max="6386" width="10.6328125" style="101" hidden="1"/>
    <col min="6387" max="6388" width="4.90625" style="101" hidden="1"/>
    <col min="6389" max="6389" width="8.453125" style="101" hidden="1"/>
    <col min="6390" max="6390" width="5.26953125" style="101" hidden="1"/>
    <col min="6391" max="6391" width="3.36328125" style="101" hidden="1"/>
    <col min="6392" max="6392" width="5.7265625" style="101" hidden="1"/>
    <col min="6393" max="6399" width="2.90625" style="101" hidden="1"/>
    <col min="6400" max="6400" width="9" style="101" hidden="1"/>
    <col min="6401" max="6401" width="2.36328125" style="101" hidden="1"/>
    <col min="6402" max="6405" width="2.26953125" style="101" hidden="1"/>
    <col min="6406" max="6412" width="2.36328125" style="101" hidden="1"/>
    <col min="6413" max="6422" width="2.26953125" style="101" hidden="1"/>
    <col min="6423" max="6423" width="9" style="101" hidden="1"/>
    <col min="6424" max="6424" width="1.453125" style="101" hidden="1"/>
    <col min="6425" max="6637" width="9" style="101" hidden="1"/>
    <col min="6638" max="6638" width="2.7265625" style="101" hidden="1"/>
    <col min="6639" max="6639" width="4.6328125" style="101" hidden="1"/>
    <col min="6640" max="6640" width="3.6328125" style="101" hidden="1"/>
    <col min="6641" max="6641" width="7.6328125" style="101" hidden="1"/>
    <col min="6642" max="6642" width="10.6328125" style="101" hidden="1"/>
    <col min="6643" max="6644" width="4.90625" style="101" hidden="1"/>
    <col min="6645" max="6645" width="8.453125" style="101" hidden="1"/>
    <col min="6646" max="6646" width="5.26953125" style="101" hidden="1"/>
    <col min="6647" max="6647" width="3.36328125" style="101" hidden="1"/>
    <col min="6648" max="6648" width="5.7265625" style="101" hidden="1"/>
    <col min="6649" max="6655" width="2.90625" style="101" hidden="1"/>
    <col min="6656" max="6656" width="9" style="101" hidden="1"/>
    <col min="6657" max="6657" width="2.36328125" style="101" hidden="1"/>
    <col min="6658" max="6661" width="2.26953125" style="101" hidden="1"/>
    <col min="6662" max="6668" width="2.36328125" style="101" hidden="1"/>
    <col min="6669" max="6678" width="2.26953125" style="101" hidden="1"/>
    <col min="6679" max="6679" width="9" style="101" hidden="1"/>
    <col min="6680" max="6680" width="1.453125" style="101" hidden="1"/>
    <col min="6681" max="6893" width="9" style="101" hidden="1"/>
    <col min="6894" max="6894" width="2.7265625" style="101" hidden="1"/>
    <col min="6895" max="6895" width="4.6328125" style="101" hidden="1"/>
    <col min="6896" max="6896" width="3.6328125" style="101" hidden="1"/>
    <col min="6897" max="6897" width="7.6328125" style="101" hidden="1"/>
    <col min="6898" max="6898" width="10.6328125" style="101" hidden="1"/>
    <col min="6899" max="6900" width="4.90625" style="101" hidden="1"/>
    <col min="6901" max="6901" width="8.453125" style="101" hidden="1"/>
    <col min="6902" max="6902" width="5.26953125" style="101" hidden="1"/>
    <col min="6903" max="6903" width="3.36328125" style="101" hidden="1"/>
    <col min="6904" max="6904" width="5.7265625" style="101" hidden="1"/>
    <col min="6905" max="6911" width="2.90625" style="101" hidden="1"/>
    <col min="6912" max="6912" width="9" style="101" hidden="1"/>
    <col min="6913" max="6913" width="2.36328125" style="101" hidden="1"/>
    <col min="6914" max="6917" width="2.26953125" style="101" hidden="1"/>
    <col min="6918" max="6924" width="2.36328125" style="101" hidden="1"/>
    <col min="6925" max="6934" width="2.26953125" style="101" hidden="1"/>
    <col min="6935" max="6935" width="9" style="101" hidden="1"/>
    <col min="6936" max="6936" width="1.453125" style="101" hidden="1"/>
    <col min="6937" max="7149" width="9" style="101" hidden="1"/>
    <col min="7150" max="7150" width="2.7265625" style="101" hidden="1"/>
    <col min="7151" max="7151" width="4.6328125" style="101" hidden="1"/>
    <col min="7152" max="7152" width="3.6328125" style="101" hidden="1"/>
    <col min="7153" max="7153" width="7.6328125" style="101" hidden="1"/>
    <col min="7154" max="7154" width="10.6328125" style="101" hidden="1"/>
    <col min="7155" max="7156" width="4.90625" style="101" hidden="1"/>
    <col min="7157" max="7157" width="8.453125" style="101" hidden="1"/>
    <col min="7158" max="7158" width="5.26953125" style="101" hidden="1"/>
    <col min="7159" max="7159" width="3.36328125" style="101" hidden="1"/>
    <col min="7160" max="7160" width="5.7265625" style="101" hidden="1"/>
    <col min="7161" max="7167" width="2.90625" style="101" hidden="1"/>
    <col min="7168" max="7168" width="9" style="101" hidden="1"/>
    <col min="7169" max="7169" width="2.36328125" style="101" hidden="1"/>
    <col min="7170" max="7173" width="2.26953125" style="101" hidden="1"/>
    <col min="7174" max="7180" width="2.36328125" style="101" hidden="1"/>
    <col min="7181" max="7190" width="2.26953125" style="101" hidden="1"/>
    <col min="7191" max="7191" width="9" style="101" hidden="1"/>
    <col min="7192" max="7192" width="1.453125" style="101" hidden="1"/>
    <col min="7193" max="7405" width="9" style="101" hidden="1"/>
    <col min="7406" max="7406" width="2.7265625" style="101" hidden="1"/>
    <col min="7407" max="7407" width="4.6328125" style="101" hidden="1"/>
    <col min="7408" max="7408" width="3.6328125" style="101" hidden="1"/>
    <col min="7409" max="7409" width="7.6328125" style="101" hidden="1"/>
    <col min="7410" max="7410" width="10.6328125" style="101" hidden="1"/>
    <col min="7411" max="7412" width="4.90625" style="101" hidden="1"/>
    <col min="7413" max="7413" width="8.453125" style="101" hidden="1"/>
    <col min="7414" max="7414" width="5.26953125" style="101" hidden="1"/>
    <col min="7415" max="7415" width="3.36328125" style="101" hidden="1"/>
    <col min="7416" max="7416" width="5.7265625" style="101" hidden="1"/>
    <col min="7417" max="7423" width="2.90625" style="101" hidden="1"/>
    <col min="7424" max="7424" width="9" style="101" hidden="1"/>
    <col min="7425" max="7425" width="2.36328125" style="101" hidden="1"/>
    <col min="7426" max="7429" width="2.26953125" style="101" hidden="1"/>
    <col min="7430" max="7436" width="2.36328125" style="101" hidden="1"/>
    <col min="7437" max="7446" width="2.26953125" style="101" hidden="1"/>
    <col min="7447" max="7447" width="9" style="101" hidden="1"/>
    <col min="7448" max="7448" width="1.453125" style="101" hidden="1"/>
    <col min="7449" max="7661" width="9" style="101" hidden="1"/>
    <col min="7662" max="7662" width="2.7265625" style="101" hidden="1"/>
    <col min="7663" max="7663" width="4.6328125" style="101" hidden="1"/>
    <col min="7664" max="7664" width="3.6328125" style="101" hidden="1"/>
    <col min="7665" max="7665" width="7.6328125" style="101" hidden="1"/>
    <col min="7666" max="7666" width="10.6328125" style="101" hidden="1"/>
    <col min="7667" max="7668" width="4.90625" style="101" hidden="1"/>
    <col min="7669" max="7669" width="8.453125" style="101" hidden="1"/>
    <col min="7670" max="7670" width="5.26953125" style="101" hidden="1"/>
    <col min="7671" max="7671" width="3.36328125" style="101" hidden="1"/>
    <col min="7672" max="7672" width="5.7265625" style="101" hidden="1"/>
    <col min="7673" max="7679" width="2.90625" style="101" hidden="1"/>
    <col min="7680" max="7680" width="9" style="101" hidden="1"/>
    <col min="7681" max="7681" width="2.36328125" style="101" hidden="1"/>
    <col min="7682" max="7685" width="2.26953125" style="101" hidden="1"/>
    <col min="7686" max="7692" width="2.36328125" style="101" hidden="1"/>
    <col min="7693" max="7702" width="2.26953125" style="101" hidden="1"/>
    <col min="7703" max="7703" width="9" style="101" hidden="1"/>
    <col min="7704" max="7704" width="1.453125" style="101" hidden="1"/>
    <col min="7705" max="7917" width="9" style="101" hidden="1"/>
    <col min="7918" max="7918" width="2.7265625" style="101" hidden="1"/>
    <col min="7919" max="7919" width="4.6328125" style="101" hidden="1"/>
    <col min="7920" max="7920" width="3.6328125" style="101" hidden="1"/>
    <col min="7921" max="7921" width="7.6328125" style="101" hidden="1"/>
    <col min="7922" max="7922" width="10.6328125" style="101" hidden="1"/>
    <col min="7923" max="7924" width="4.90625" style="101" hidden="1"/>
    <col min="7925" max="7925" width="8.453125" style="101" hidden="1"/>
    <col min="7926" max="7926" width="5.26953125" style="101" hidden="1"/>
    <col min="7927" max="7927" width="3.36328125" style="101" hidden="1"/>
    <col min="7928" max="7928" width="5.7265625" style="101" hidden="1"/>
    <col min="7929" max="7935" width="2.90625" style="101" hidden="1"/>
    <col min="7936" max="7936" width="9" style="101" hidden="1"/>
    <col min="7937" max="7937" width="2.36328125" style="101" hidden="1"/>
    <col min="7938" max="7941" width="2.26953125" style="101" hidden="1"/>
    <col min="7942" max="7948" width="2.36328125" style="101" hidden="1"/>
    <col min="7949" max="7958" width="2.26953125" style="101" hidden="1"/>
    <col min="7959" max="7959" width="9" style="101" hidden="1"/>
    <col min="7960" max="7960" width="1.453125" style="101" hidden="1"/>
    <col min="7961" max="8173" width="9" style="101" hidden="1"/>
    <col min="8174" max="8174" width="2.7265625" style="101" hidden="1"/>
    <col min="8175" max="8175" width="4.6328125" style="101" hidden="1"/>
    <col min="8176" max="8176" width="3.6328125" style="101" hidden="1"/>
    <col min="8177" max="8177" width="7.6328125" style="101" hidden="1"/>
    <col min="8178" max="8178" width="10.6328125" style="101" hidden="1"/>
    <col min="8179" max="8180" width="4.90625" style="101" hidden="1"/>
    <col min="8181" max="8181" width="8.453125" style="101" hidden="1"/>
    <col min="8182" max="8182" width="5.26953125" style="101" hidden="1"/>
    <col min="8183" max="8183" width="3.36328125" style="101" hidden="1"/>
    <col min="8184" max="8184" width="5.7265625" style="101" hidden="1"/>
    <col min="8185" max="8191" width="2.90625" style="101" hidden="1"/>
    <col min="8192" max="8192" width="9" style="101" hidden="1"/>
    <col min="8193" max="8193" width="2.36328125" style="101" hidden="1"/>
    <col min="8194" max="8197" width="2.26953125" style="101" hidden="1"/>
    <col min="8198" max="8204" width="2.36328125" style="101" hidden="1"/>
    <col min="8205" max="8214" width="2.26953125" style="101" hidden="1"/>
    <col min="8215" max="8215" width="9" style="101" hidden="1"/>
    <col min="8216" max="8216" width="1.453125" style="101" hidden="1"/>
    <col min="8217" max="8429" width="9" style="101" hidden="1"/>
    <col min="8430" max="8430" width="2.7265625" style="101" hidden="1"/>
    <col min="8431" max="8431" width="4.6328125" style="101" hidden="1"/>
    <col min="8432" max="8432" width="3.6328125" style="101" hidden="1"/>
    <col min="8433" max="8433" width="7.6328125" style="101" hidden="1"/>
    <col min="8434" max="8434" width="10.6328125" style="101" hidden="1"/>
    <col min="8435" max="8436" width="4.90625" style="101" hidden="1"/>
    <col min="8437" max="8437" width="8.453125" style="101" hidden="1"/>
    <col min="8438" max="8438" width="5.26953125" style="101" hidden="1"/>
    <col min="8439" max="8439" width="3.36328125" style="101" hidden="1"/>
    <col min="8440" max="8440" width="5.7265625" style="101" hidden="1"/>
    <col min="8441" max="8447" width="2.90625" style="101" hidden="1"/>
    <col min="8448" max="8448" width="9" style="101" hidden="1"/>
    <col min="8449" max="8449" width="2.36328125" style="101" hidden="1"/>
    <col min="8450" max="8453" width="2.26953125" style="101" hidden="1"/>
    <col min="8454" max="8460" width="2.36328125" style="101" hidden="1"/>
    <col min="8461" max="8470" width="2.26953125" style="101" hidden="1"/>
    <col min="8471" max="8471" width="9" style="101" hidden="1"/>
    <col min="8472" max="8472" width="1.453125" style="101" hidden="1"/>
    <col min="8473" max="8685" width="9" style="101" hidden="1"/>
    <col min="8686" max="8686" width="2.7265625" style="101" hidden="1"/>
    <col min="8687" max="8687" width="4.6328125" style="101" hidden="1"/>
    <col min="8688" max="8688" width="3.6328125" style="101" hidden="1"/>
    <col min="8689" max="8689" width="7.6328125" style="101" hidden="1"/>
    <col min="8690" max="8690" width="10.6328125" style="101" hidden="1"/>
    <col min="8691" max="8692" width="4.90625" style="101" hidden="1"/>
    <col min="8693" max="8693" width="8.453125" style="101" hidden="1"/>
    <col min="8694" max="8694" width="5.26953125" style="101" hidden="1"/>
    <col min="8695" max="8695" width="3.36328125" style="101" hidden="1"/>
    <col min="8696" max="8696" width="5.7265625" style="101" hidden="1"/>
    <col min="8697" max="8703" width="2.90625" style="101" hidden="1"/>
    <col min="8704" max="8704" width="9" style="101" hidden="1"/>
    <col min="8705" max="8705" width="2.36328125" style="101" hidden="1"/>
    <col min="8706" max="8709" width="2.26953125" style="101" hidden="1"/>
    <col min="8710" max="8716" width="2.36328125" style="101" hidden="1"/>
    <col min="8717" max="8726" width="2.26953125" style="101" hidden="1"/>
    <col min="8727" max="8727" width="9" style="101" hidden="1"/>
    <col min="8728" max="8728" width="1.453125" style="101" hidden="1"/>
    <col min="8729" max="8941" width="9" style="101" hidden="1"/>
    <col min="8942" max="8942" width="2.7265625" style="101" hidden="1"/>
    <col min="8943" max="8943" width="4.6328125" style="101" hidden="1"/>
    <col min="8944" max="8944" width="3.6328125" style="101" hidden="1"/>
    <col min="8945" max="8945" width="7.6328125" style="101" hidden="1"/>
    <col min="8946" max="8946" width="10.6328125" style="101" hidden="1"/>
    <col min="8947" max="8948" width="4.90625" style="101" hidden="1"/>
    <col min="8949" max="8949" width="8.453125" style="101" hidden="1"/>
    <col min="8950" max="8950" width="5.26953125" style="101" hidden="1"/>
    <col min="8951" max="8951" width="3.36328125" style="101" hidden="1"/>
    <col min="8952" max="8952" width="5.7265625" style="101" hidden="1"/>
    <col min="8953" max="8959" width="2.90625" style="101" hidden="1"/>
    <col min="8960" max="8960" width="9" style="101" hidden="1"/>
    <col min="8961" max="8961" width="2.36328125" style="101" hidden="1"/>
    <col min="8962" max="8965" width="2.26953125" style="101" hidden="1"/>
    <col min="8966" max="8972" width="2.36328125" style="101" hidden="1"/>
    <col min="8973" max="8982" width="2.26953125" style="101" hidden="1"/>
    <col min="8983" max="8983" width="9" style="101" hidden="1"/>
    <col min="8984" max="8984" width="1.453125" style="101" hidden="1"/>
    <col min="8985" max="9197" width="9" style="101" hidden="1"/>
    <col min="9198" max="9198" width="2.7265625" style="101" hidden="1"/>
    <col min="9199" max="9199" width="4.6328125" style="101" hidden="1"/>
    <col min="9200" max="9200" width="3.6328125" style="101" hidden="1"/>
    <col min="9201" max="9201" width="7.6328125" style="101" hidden="1"/>
    <col min="9202" max="9202" width="10.6328125" style="101" hidden="1"/>
    <col min="9203" max="9204" width="4.90625" style="101" hidden="1"/>
    <col min="9205" max="9205" width="8.453125" style="101" hidden="1"/>
    <col min="9206" max="9206" width="5.26953125" style="101" hidden="1"/>
    <col min="9207" max="9207" width="3.36328125" style="101" hidden="1"/>
    <col min="9208" max="9208" width="5.7265625" style="101" hidden="1"/>
    <col min="9209" max="9215" width="2.90625" style="101" hidden="1"/>
    <col min="9216" max="9216" width="9" style="101" hidden="1"/>
    <col min="9217" max="9217" width="2.36328125" style="101" hidden="1"/>
    <col min="9218" max="9221" width="2.26953125" style="101" hidden="1"/>
    <col min="9222" max="9228" width="2.36328125" style="101" hidden="1"/>
    <col min="9229" max="9238" width="2.26953125" style="101" hidden="1"/>
    <col min="9239" max="9239" width="9" style="101" hidden="1"/>
    <col min="9240" max="9240" width="1.453125" style="101" hidden="1"/>
    <col min="9241" max="9453" width="9" style="101" hidden="1"/>
    <col min="9454" max="9454" width="2.7265625" style="101" hidden="1"/>
    <col min="9455" max="9455" width="4.6328125" style="101" hidden="1"/>
    <col min="9456" max="9456" width="3.6328125" style="101" hidden="1"/>
    <col min="9457" max="9457" width="7.6328125" style="101" hidden="1"/>
    <col min="9458" max="9458" width="10.6328125" style="101" hidden="1"/>
    <col min="9459" max="9460" width="4.90625" style="101" hidden="1"/>
    <col min="9461" max="9461" width="8.453125" style="101" hidden="1"/>
    <col min="9462" max="9462" width="5.26953125" style="101" hidden="1"/>
    <col min="9463" max="9463" width="3.36328125" style="101" hidden="1"/>
    <col min="9464" max="9464" width="5.7265625" style="101" hidden="1"/>
    <col min="9465" max="9471" width="2.90625" style="101" hidden="1"/>
    <col min="9472" max="9472" width="9" style="101" hidden="1"/>
    <col min="9473" max="9473" width="2.36328125" style="101" hidden="1"/>
    <col min="9474" max="9477" width="2.26953125" style="101" hidden="1"/>
    <col min="9478" max="9484" width="2.36328125" style="101" hidden="1"/>
    <col min="9485" max="9494" width="2.26953125" style="101" hidden="1"/>
    <col min="9495" max="9495" width="9" style="101" hidden="1"/>
    <col min="9496" max="9496" width="1.453125" style="101" hidden="1"/>
    <col min="9497" max="9709" width="9" style="101" hidden="1"/>
    <col min="9710" max="9710" width="2.7265625" style="101" hidden="1"/>
    <col min="9711" max="9711" width="4.6328125" style="101" hidden="1"/>
    <col min="9712" max="9712" width="3.6328125" style="101" hidden="1"/>
    <col min="9713" max="9713" width="7.6328125" style="101" hidden="1"/>
    <col min="9714" max="9714" width="10.6328125" style="101" hidden="1"/>
    <col min="9715" max="9716" width="4.90625" style="101" hidden="1"/>
    <col min="9717" max="9717" width="8.453125" style="101" hidden="1"/>
    <col min="9718" max="9718" width="5.26953125" style="101" hidden="1"/>
    <col min="9719" max="9719" width="3.36328125" style="101" hidden="1"/>
    <col min="9720" max="9720" width="5.7265625" style="101" hidden="1"/>
    <col min="9721" max="9727" width="2.90625" style="101" hidden="1"/>
    <col min="9728" max="9728" width="9" style="101" hidden="1"/>
    <col min="9729" max="9729" width="2.36328125" style="101" hidden="1"/>
    <col min="9730" max="9733" width="2.26953125" style="101" hidden="1"/>
    <col min="9734" max="9740" width="2.36328125" style="101" hidden="1"/>
    <col min="9741" max="9750" width="2.26953125" style="101" hidden="1"/>
    <col min="9751" max="9751" width="9" style="101" hidden="1"/>
    <col min="9752" max="9752" width="1.453125" style="101" hidden="1"/>
    <col min="9753" max="9965" width="9" style="101" hidden="1"/>
    <col min="9966" max="9966" width="2.7265625" style="101" hidden="1"/>
    <col min="9967" max="9967" width="4.6328125" style="101" hidden="1"/>
    <col min="9968" max="9968" width="3.6328125" style="101" hidden="1"/>
    <col min="9969" max="9969" width="7.6328125" style="101" hidden="1"/>
    <col min="9970" max="9970" width="10.6328125" style="101" hidden="1"/>
    <col min="9971" max="9972" width="4.90625" style="101" hidden="1"/>
    <col min="9973" max="9973" width="8.453125" style="101" hidden="1"/>
    <col min="9974" max="9974" width="5.26953125" style="101" hidden="1"/>
    <col min="9975" max="9975" width="3.36328125" style="101" hidden="1"/>
    <col min="9976" max="9976" width="5.7265625" style="101" hidden="1"/>
    <col min="9977" max="9983" width="2.90625" style="101" hidden="1"/>
    <col min="9984" max="9984" width="9" style="101" hidden="1"/>
    <col min="9985" max="9985" width="2.36328125" style="101" hidden="1"/>
    <col min="9986" max="9989" width="2.26953125" style="101" hidden="1"/>
    <col min="9990" max="9996" width="2.36328125" style="101" hidden="1"/>
    <col min="9997" max="10006" width="2.26953125" style="101" hidden="1"/>
    <col min="10007" max="10007" width="9" style="101" hidden="1"/>
    <col min="10008" max="10008" width="1.453125" style="101" hidden="1"/>
    <col min="10009" max="10221" width="9" style="101" hidden="1"/>
    <col min="10222" max="10222" width="2.7265625" style="101" hidden="1"/>
    <col min="10223" max="10223" width="4.6328125" style="101" hidden="1"/>
    <col min="10224" max="10224" width="3.6328125" style="101" hidden="1"/>
    <col min="10225" max="10225" width="7.6328125" style="101" hidden="1"/>
    <col min="10226" max="10226" width="10.6328125" style="101" hidden="1"/>
    <col min="10227" max="10228" width="4.90625" style="101" hidden="1"/>
    <col min="10229" max="10229" width="8.453125" style="101" hidden="1"/>
    <col min="10230" max="10230" width="5.26953125" style="101" hidden="1"/>
    <col min="10231" max="10231" width="3.36328125" style="101" hidden="1"/>
    <col min="10232" max="10232" width="5.7265625" style="101" hidden="1"/>
    <col min="10233" max="10239" width="2.90625" style="101" hidden="1"/>
    <col min="10240" max="10240" width="9" style="101" hidden="1"/>
    <col min="10241" max="10241" width="2.36328125" style="101" hidden="1"/>
    <col min="10242" max="10245" width="2.26953125" style="101" hidden="1"/>
    <col min="10246" max="10252" width="2.36328125" style="101" hidden="1"/>
    <col min="10253" max="10262" width="2.26953125" style="101" hidden="1"/>
    <col min="10263" max="10263" width="9" style="101" hidden="1"/>
    <col min="10264" max="10264" width="1.453125" style="101" hidden="1"/>
    <col min="10265" max="10477" width="9" style="101" hidden="1"/>
    <col min="10478" max="10478" width="2.7265625" style="101" hidden="1"/>
    <col min="10479" max="10479" width="4.6328125" style="101" hidden="1"/>
    <col min="10480" max="10480" width="3.6328125" style="101" hidden="1"/>
    <col min="10481" max="10481" width="7.6328125" style="101" hidden="1"/>
    <col min="10482" max="10482" width="10.6328125" style="101" hidden="1"/>
    <col min="10483" max="10484" width="4.90625" style="101" hidden="1"/>
    <col min="10485" max="10485" width="8.453125" style="101" hidden="1"/>
    <col min="10486" max="10486" width="5.26953125" style="101" hidden="1"/>
    <col min="10487" max="10487" width="3.36328125" style="101" hidden="1"/>
    <col min="10488" max="10488" width="5.7265625" style="101" hidden="1"/>
    <col min="10489" max="10495" width="2.90625" style="101" hidden="1"/>
    <col min="10496" max="10496" width="9" style="101" hidden="1"/>
    <col min="10497" max="10497" width="2.36328125" style="101" hidden="1"/>
    <col min="10498" max="10501" width="2.26953125" style="101" hidden="1"/>
    <col min="10502" max="10508" width="2.36328125" style="101" hidden="1"/>
    <col min="10509" max="10518" width="2.26953125" style="101" hidden="1"/>
    <col min="10519" max="10519" width="9" style="101" hidden="1"/>
    <col min="10520" max="10520" width="1.453125" style="101" hidden="1"/>
    <col min="10521" max="10733" width="9" style="101" hidden="1"/>
    <col min="10734" max="10734" width="2.7265625" style="101" hidden="1"/>
    <col min="10735" max="10735" width="4.6328125" style="101" hidden="1"/>
    <col min="10736" max="10736" width="3.6328125" style="101" hidden="1"/>
    <col min="10737" max="10737" width="7.6328125" style="101" hidden="1"/>
    <col min="10738" max="10738" width="10.6328125" style="101" hidden="1"/>
    <col min="10739" max="10740" width="4.90625" style="101" hidden="1"/>
    <col min="10741" max="10741" width="8.453125" style="101" hidden="1"/>
    <col min="10742" max="10742" width="5.26953125" style="101" hidden="1"/>
    <col min="10743" max="10743" width="3.36328125" style="101" hidden="1"/>
    <col min="10744" max="10744" width="5.7265625" style="101" hidden="1"/>
    <col min="10745" max="10751" width="2.90625" style="101" hidden="1"/>
    <col min="10752" max="10752" width="9" style="101" hidden="1"/>
    <col min="10753" max="10753" width="2.36328125" style="101" hidden="1"/>
    <col min="10754" max="10757" width="2.26953125" style="101" hidden="1"/>
    <col min="10758" max="10764" width="2.36328125" style="101" hidden="1"/>
    <col min="10765" max="10774" width="2.26953125" style="101" hidden="1"/>
    <col min="10775" max="10775" width="9" style="101" hidden="1"/>
    <col min="10776" max="10776" width="1.453125" style="101" hidden="1"/>
    <col min="10777" max="10989" width="9" style="101" hidden="1"/>
    <col min="10990" max="10990" width="2.7265625" style="101" hidden="1"/>
    <col min="10991" max="10991" width="4.6328125" style="101" hidden="1"/>
    <col min="10992" max="10992" width="3.6328125" style="101" hidden="1"/>
    <col min="10993" max="10993" width="7.6328125" style="101" hidden="1"/>
    <col min="10994" max="10994" width="10.6328125" style="101" hidden="1"/>
    <col min="10995" max="10996" width="4.90625" style="101" hidden="1"/>
    <col min="10997" max="10997" width="8.453125" style="101" hidden="1"/>
    <col min="10998" max="10998" width="5.26953125" style="101" hidden="1"/>
    <col min="10999" max="10999" width="3.36328125" style="101" hidden="1"/>
    <col min="11000" max="11000" width="5.7265625" style="101" hidden="1"/>
    <col min="11001" max="11007" width="2.90625" style="101" hidden="1"/>
    <col min="11008" max="11008" width="9" style="101" hidden="1"/>
    <col min="11009" max="11009" width="2.36328125" style="101" hidden="1"/>
    <col min="11010" max="11013" width="2.26953125" style="101" hidden="1"/>
    <col min="11014" max="11020" width="2.36328125" style="101" hidden="1"/>
    <col min="11021" max="11030" width="2.26953125" style="101" hidden="1"/>
    <col min="11031" max="11031" width="9" style="101" hidden="1"/>
    <col min="11032" max="11032" width="1.453125" style="101" hidden="1"/>
    <col min="11033" max="11245" width="9" style="101" hidden="1"/>
    <col min="11246" max="11246" width="2.7265625" style="101" hidden="1"/>
    <col min="11247" max="11247" width="4.6328125" style="101" hidden="1"/>
    <col min="11248" max="11248" width="3.6328125" style="101" hidden="1"/>
    <col min="11249" max="11249" width="7.6328125" style="101" hidden="1"/>
    <col min="11250" max="11250" width="10.6328125" style="101" hidden="1"/>
    <col min="11251" max="11252" width="4.90625" style="101" hidden="1"/>
    <col min="11253" max="11253" width="8.453125" style="101" hidden="1"/>
    <col min="11254" max="11254" width="5.26953125" style="101" hidden="1"/>
    <col min="11255" max="11255" width="3.36328125" style="101" hidden="1"/>
    <col min="11256" max="11256" width="5.7265625" style="101" hidden="1"/>
    <col min="11257" max="11263" width="2.90625" style="101" hidden="1"/>
    <col min="11264" max="11264" width="9" style="101" hidden="1"/>
    <col min="11265" max="11265" width="2.36328125" style="101" hidden="1"/>
    <col min="11266" max="11269" width="2.26953125" style="101" hidden="1"/>
    <col min="11270" max="11276" width="2.36328125" style="101" hidden="1"/>
    <col min="11277" max="11286" width="2.26953125" style="101" hidden="1"/>
    <col min="11287" max="11287" width="9" style="101" hidden="1"/>
    <col min="11288" max="11288" width="1.453125" style="101" hidden="1"/>
    <col min="11289" max="11501" width="9" style="101" hidden="1"/>
    <col min="11502" max="11502" width="2.7265625" style="101" hidden="1"/>
    <col min="11503" max="11503" width="4.6328125" style="101" hidden="1"/>
    <col min="11504" max="11504" width="3.6328125" style="101" hidden="1"/>
    <col min="11505" max="11505" width="7.6328125" style="101" hidden="1"/>
    <col min="11506" max="11506" width="10.6328125" style="101" hidden="1"/>
    <col min="11507" max="11508" width="4.90625" style="101" hidden="1"/>
    <col min="11509" max="11509" width="8.453125" style="101" hidden="1"/>
    <col min="11510" max="11510" width="5.26953125" style="101" hidden="1"/>
    <col min="11511" max="11511" width="3.36328125" style="101" hidden="1"/>
    <col min="11512" max="11512" width="5.7265625" style="101" hidden="1"/>
    <col min="11513" max="11519" width="2.90625" style="101" hidden="1"/>
    <col min="11520" max="11520" width="9" style="101" hidden="1"/>
    <col min="11521" max="11521" width="2.36328125" style="101" hidden="1"/>
    <col min="11522" max="11525" width="2.26953125" style="101" hidden="1"/>
    <col min="11526" max="11532" width="2.36328125" style="101" hidden="1"/>
    <col min="11533" max="11542" width="2.26953125" style="101" hidden="1"/>
    <col min="11543" max="11543" width="9" style="101" hidden="1"/>
    <col min="11544" max="11544" width="1.453125" style="101" hidden="1"/>
    <col min="11545" max="11757" width="9" style="101" hidden="1"/>
    <col min="11758" max="11758" width="2.7265625" style="101" hidden="1"/>
    <col min="11759" max="11759" width="4.6328125" style="101" hidden="1"/>
    <col min="11760" max="11760" width="3.6328125" style="101" hidden="1"/>
    <col min="11761" max="11761" width="7.6328125" style="101" hidden="1"/>
    <col min="11762" max="11762" width="10.6328125" style="101" hidden="1"/>
    <col min="11763" max="11764" width="4.90625" style="101" hidden="1"/>
    <col min="11765" max="11765" width="8.453125" style="101" hidden="1"/>
    <col min="11766" max="11766" width="5.26953125" style="101" hidden="1"/>
    <col min="11767" max="11767" width="3.36328125" style="101" hidden="1"/>
    <col min="11768" max="11768" width="5.7265625" style="101" hidden="1"/>
    <col min="11769" max="11775" width="2.90625" style="101" hidden="1"/>
    <col min="11776" max="11776" width="9" style="101" hidden="1"/>
    <col min="11777" max="11777" width="2.36328125" style="101" hidden="1"/>
    <col min="11778" max="11781" width="2.26953125" style="101" hidden="1"/>
    <col min="11782" max="11788" width="2.36328125" style="101" hidden="1"/>
    <col min="11789" max="11798" width="2.26953125" style="101" hidden="1"/>
    <col min="11799" max="11799" width="9" style="101" hidden="1"/>
    <col min="11800" max="11800" width="1.453125" style="101" hidden="1"/>
    <col min="11801" max="12013" width="9" style="101" hidden="1"/>
    <col min="12014" max="12014" width="2.7265625" style="101" hidden="1"/>
    <col min="12015" max="12015" width="4.6328125" style="101" hidden="1"/>
    <col min="12016" max="12016" width="3.6328125" style="101" hidden="1"/>
    <col min="12017" max="12017" width="7.6328125" style="101" hidden="1"/>
    <col min="12018" max="12018" width="10.6328125" style="101" hidden="1"/>
    <col min="12019" max="12020" width="4.90625" style="101" hidden="1"/>
    <col min="12021" max="12021" width="8.453125" style="101" hidden="1"/>
    <col min="12022" max="12022" width="5.26953125" style="101" hidden="1"/>
    <col min="12023" max="12023" width="3.36328125" style="101" hidden="1"/>
    <col min="12024" max="12024" width="5.7265625" style="101" hidden="1"/>
    <col min="12025" max="12031" width="2.90625" style="101" hidden="1"/>
    <col min="12032" max="12032" width="9" style="101" hidden="1"/>
    <col min="12033" max="12033" width="2.36328125" style="101" hidden="1"/>
    <col min="12034" max="12037" width="2.26953125" style="101" hidden="1"/>
    <col min="12038" max="12044" width="2.36328125" style="101" hidden="1"/>
    <col min="12045" max="12054" width="2.26953125" style="101" hidden="1"/>
    <col min="12055" max="12055" width="9" style="101" hidden="1"/>
    <col min="12056" max="12056" width="1.453125" style="101" hidden="1"/>
    <col min="12057" max="12269" width="9" style="101" hidden="1"/>
    <col min="12270" max="12270" width="2.7265625" style="101" hidden="1"/>
    <col min="12271" max="12271" width="4.6328125" style="101" hidden="1"/>
    <col min="12272" max="12272" width="3.6328125" style="101" hidden="1"/>
    <col min="12273" max="12273" width="7.6328125" style="101" hidden="1"/>
    <col min="12274" max="12274" width="10.6328125" style="101" hidden="1"/>
    <col min="12275" max="12276" width="4.90625" style="101" hidden="1"/>
    <col min="12277" max="12277" width="8.453125" style="101" hidden="1"/>
    <col min="12278" max="12278" width="5.26953125" style="101" hidden="1"/>
    <col min="12279" max="12279" width="3.36328125" style="101" hidden="1"/>
    <col min="12280" max="12280" width="5.7265625" style="101" hidden="1"/>
    <col min="12281" max="12287" width="2.90625" style="101" hidden="1"/>
    <col min="12288" max="12288" width="9" style="101" hidden="1"/>
    <col min="12289" max="12289" width="2.36328125" style="101" hidden="1"/>
    <col min="12290" max="12293" width="2.26953125" style="101" hidden="1"/>
    <col min="12294" max="12300" width="2.36328125" style="101" hidden="1"/>
    <col min="12301" max="12310" width="2.26953125" style="101" hidden="1"/>
    <col min="12311" max="12311" width="9" style="101" hidden="1"/>
    <col min="12312" max="12312" width="1.453125" style="101" hidden="1"/>
    <col min="12313" max="12525" width="9" style="101" hidden="1"/>
    <col min="12526" max="12526" width="2.7265625" style="101" hidden="1"/>
    <col min="12527" max="12527" width="4.6328125" style="101" hidden="1"/>
    <col min="12528" max="12528" width="3.6328125" style="101" hidden="1"/>
    <col min="12529" max="12529" width="7.6328125" style="101" hidden="1"/>
    <col min="12530" max="12530" width="10.6328125" style="101" hidden="1"/>
    <col min="12531" max="12532" width="4.90625" style="101" hidden="1"/>
    <col min="12533" max="12533" width="8.453125" style="101" hidden="1"/>
    <col min="12534" max="12534" width="5.26953125" style="101" hidden="1"/>
    <col min="12535" max="12535" width="3.36328125" style="101" hidden="1"/>
    <col min="12536" max="12536" width="5.7265625" style="101" hidden="1"/>
    <col min="12537" max="12543" width="2.90625" style="101" hidden="1"/>
    <col min="12544" max="12544" width="9" style="101" hidden="1"/>
    <col min="12545" max="12545" width="2.36328125" style="101" hidden="1"/>
    <col min="12546" max="12549" width="2.26953125" style="101" hidden="1"/>
    <col min="12550" max="12556" width="2.36328125" style="101" hidden="1"/>
    <col min="12557" max="12566" width="2.26953125" style="101" hidden="1"/>
    <col min="12567" max="12567" width="9" style="101" hidden="1"/>
    <col min="12568" max="12568" width="1.453125" style="101" hidden="1"/>
    <col min="12569" max="12781" width="9" style="101" hidden="1"/>
    <col min="12782" max="12782" width="2.7265625" style="101" hidden="1"/>
    <col min="12783" max="12783" width="4.6328125" style="101" hidden="1"/>
    <col min="12784" max="12784" width="3.6328125" style="101" hidden="1"/>
    <col min="12785" max="12785" width="7.6328125" style="101" hidden="1"/>
    <col min="12786" max="12786" width="10.6328125" style="101" hidden="1"/>
    <col min="12787" max="12788" width="4.90625" style="101" hidden="1"/>
    <col min="12789" max="12789" width="8.453125" style="101" hidden="1"/>
    <col min="12790" max="12790" width="5.26953125" style="101" hidden="1"/>
    <col min="12791" max="12791" width="3.36328125" style="101" hidden="1"/>
    <col min="12792" max="12792" width="5.7265625" style="101" hidden="1"/>
    <col min="12793" max="12799" width="2.90625" style="101" hidden="1"/>
    <col min="12800" max="12800" width="9" style="101" hidden="1"/>
    <col min="12801" max="12801" width="2.36328125" style="101" hidden="1"/>
    <col min="12802" max="12805" width="2.26953125" style="101" hidden="1"/>
    <col min="12806" max="12812" width="2.36328125" style="101" hidden="1"/>
    <col min="12813" max="12822" width="2.26953125" style="101" hidden="1"/>
    <col min="12823" max="12823" width="9" style="101" hidden="1"/>
    <col min="12824" max="12824" width="1.453125" style="101" hidden="1"/>
    <col min="12825" max="13037" width="9" style="101" hidden="1"/>
    <col min="13038" max="13038" width="2.7265625" style="101" hidden="1"/>
    <col min="13039" max="13039" width="4.6328125" style="101" hidden="1"/>
    <col min="13040" max="13040" width="3.6328125" style="101" hidden="1"/>
    <col min="13041" max="13041" width="7.6328125" style="101" hidden="1"/>
    <col min="13042" max="13042" width="10.6328125" style="101" hidden="1"/>
    <col min="13043" max="13044" width="4.90625" style="101" hidden="1"/>
    <col min="13045" max="13045" width="8.453125" style="101" hidden="1"/>
    <col min="13046" max="13046" width="5.26953125" style="101" hidden="1"/>
    <col min="13047" max="13047" width="3.36328125" style="101" hidden="1"/>
    <col min="13048" max="13048" width="5.7265625" style="101" hidden="1"/>
    <col min="13049" max="13055" width="2.90625" style="101" hidden="1"/>
    <col min="13056" max="13056" width="9" style="101" hidden="1"/>
    <col min="13057" max="13057" width="2.36328125" style="101" hidden="1"/>
    <col min="13058" max="13061" width="2.26953125" style="101" hidden="1"/>
    <col min="13062" max="13068" width="2.36328125" style="101" hidden="1"/>
    <col min="13069" max="13078" width="2.26953125" style="101" hidden="1"/>
    <col min="13079" max="13079" width="9" style="101" hidden="1"/>
    <col min="13080" max="13080" width="1.453125" style="101" hidden="1"/>
    <col min="13081" max="13293" width="9" style="101" hidden="1"/>
    <col min="13294" max="13294" width="2.7265625" style="101" hidden="1"/>
    <col min="13295" max="13295" width="4.6328125" style="101" hidden="1"/>
    <col min="13296" max="13296" width="3.6328125" style="101" hidden="1"/>
    <col min="13297" max="13297" width="7.6328125" style="101" hidden="1"/>
    <col min="13298" max="13298" width="10.6328125" style="101" hidden="1"/>
    <col min="13299" max="13300" width="4.90625" style="101" hidden="1"/>
    <col min="13301" max="13301" width="8.453125" style="101" hidden="1"/>
    <col min="13302" max="13302" width="5.26953125" style="101" hidden="1"/>
    <col min="13303" max="13303" width="3.36328125" style="101" hidden="1"/>
    <col min="13304" max="13304" width="5.7265625" style="101" hidden="1"/>
    <col min="13305" max="13311" width="2.90625" style="101" hidden="1"/>
    <col min="13312" max="13312" width="9" style="101" hidden="1"/>
    <col min="13313" max="13313" width="2.36328125" style="101" hidden="1"/>
    <col min="13314" max="13317" width="2.26953125" style="101" hidden="1"/>
    <col min="13318" max="13324" width="2.36328125" style="101" hidden="1"/>
    <col min="13325" max="13334" width="2.26953125" style="101" hidden="1"/>
    <col min="13335" max="13335" width="9" style="101" hidden="1"/>
    <col min="13336" max="13336" width="1.453125" style="101" hidden="1"/>
    <col min="13337" max="13549" width="9" style="101" hidden="1"/>
    <col min="13550" max="13550" width="2.7265625" style="101" hidden="1"/>
    <col min="13551" max="13551" width="4.6328125" style="101" hidden="1"/>
    <col min="13552" max="13552" width="3.6328125" style="101" hidden="1"/>
    <col min="13553" max="13553" width="7.6328125" style="101" hidden="1"/>
    <col min="13554" max="13554" width="10.6328125" style="101" hidden="1"/>
    <col min="13555" max="13556" width="4.90625" style="101" hidden="1"/>
    <col min="13557" max="13557" width="8.453125" style="101" hidden="1"/>
    <col min="13558" max="13558" width="5.26953125" style="101" hidden="1"/>
    <col min="13559" max="13559" width="3.36328125" style="101" hidden="1"/>
    <col min="13560" max="13560" width="5.7265625" style="101" hidden="1"/>
    <col min="13561" max="13567" width="2.90625" style="101" hidden="1"/>
    <col min="13568" max="13568" width="9" style="101" hidden="1"/>
    <col min="13569" max="13569" width="2.36328125" style="101" hidden="1"/>
    <col min="13570" max="13573" width="2.26953125" style="101" hidden="1"/>
    <col min="13574" max="13580" width="2.36328125" style="101" hidden="1"/>
    <col min="13581" max="13590" width="2.26953125" style="101" hidden="1"/>
    <col min="13591" max="13591" width="9" style="101" hidden="1"/>
    <col min="13592" max="13592" width="1.453125" style="101" hidden="1"/>
    <col min="13593" max="13805" width="9" style="101" hidden="1"/>
    <col min="13806" max="13806" width="2.7265625" style="101" hidden="1"/>
    <col min="13807" max="13807" width="4.6328125" style="101" hidden="1"/>
    <col min="13808" max="13808" width="3.6328125" style="101" hidden="1"/>
    <col min="13809" max="13809" width="7.6328125" style="101" hidden="1"/>
    <col min="13810" max="13810" width="10.6328125" style="101" hidden="1"/>
    <col min="13811" max="13812" width="4.90625" style="101" hidden="1"/>
    <col min="13813" max="13813" width="8.453125" style="101" hidden="1"/>
    <col min="13814" max="13814" width="5.26953125" style="101" hidden="1"/>
    <col min="13815" max="13815" width="3.36328125" style="101" hidden="1"/>
    <col min="13816" max="13816" width="5.7265625" style="101" hidden="1"/>
    <col min="13817" max="13823" width="2.90625" style="101" hidden="1"/>
    <col min="13824" max="13824" width="9" style="101" hidden="1"/>
    <col min="13825" max="13825" width="2.36328125" style="101" hidden="1"/>
    <col min="13826" max="13829" width="2.26953125" style="101" hidden="1"/>
    <col min="13830" max="13836" width="2.36328125" style="101" hidden="1"/>
    <col min="13837" max="13846" width="2.26953125" style="101" hidden="1"/>
    <col min="13847" max="13847" width="9" style="101" hidden="1"/>
    <col min="13848" max="13848" width="1.453125" style="101" hidden="1"/>
    <col min="13849" max="14061" width="9" style="101" hidden="1"/>
    <col min="14062" max="14062" width="2.7265625" style="101" hidden="1"/>
    <col min="14063" max="14063" width="4.6328125" style="101" hidden="1"/>
    <col min="14064" max="14064" width="3.6328125" style="101" hidden="1"/>
    <col min="14065" max="14065" width="7.6328125" style="101" hidden="1"/>
    <col min="14066" max="14066" width="10.6328125" style="101" hidden="1"/>
    <col min="14067" max="14068" width="4.90625" style="101" hidden="1"/>
    <col min="14069" max="14069" width="8.453125" style="101" hidden="1"/>
    <col min="14070" max="14070" width="5.26953125" style="101" hidden="1"/>
    <col min="14071" max="14071" width="3.36328125" style="101" hidden="1"/>
    <col min="14072" max="14072" width="5.7265625" style="101" hidden="1"/>
    <col min="14073" max="14079" width="2.90625" style="101" hidden="1"/>
    <col min="14080" max="14080" width="9" style="101" hidden="1"/>
    <col min="14081" max="14081" width="2.36328125" style="101" hidden="1"/>
    <col min="14082" max="14085" width="2.26953125" style="101" hidden="1"/>
    <col min="14086" max="14092" width="2.36328125" style="101" hidden="1"/>
    <col min="14093" max="14102" width="2.26953125" style="101" hidden="1"/>
    <col min="14103" max="14103" width="9" style="101" hidden="1"/>
    <col min="14104" max="14104" width="1.453125" style="101" hidden="1"/>
    <col min="14105" max="14317" width="9" style="101" hidden="1"/>
    <col min="14318" max="14318" width="2.7265625" style="101" hidden="1"/>
    <col min="14319" max="14319" width="4.6328125" style="101" hidden="1"/>
    <col min="14320" max="14320" width="3.6328125" style="101" hidden="1"/>
    <col min="14321" max="14321" width="7.6328125" style="101" hidden="1"/>
    <col min="14322" max="14322" width="10.6328125" style="101" hidden="1"/>
    <col min="14323" max="14324" width="4.90625" style="101" hidden="1"/>
    <col min="14325" max="14325" width="8.453125" style="101" hidden="1"/>
    <col min="14326" max="14326" width="5.26953125" style="101" hidden="1"/>
    <col min="14327" max="14327" width="3.36328125" style="101" hidden="1"/>
    <col min="14328" max="14328" width="5.7265625" style="101" hidden="1"/>
    <col min="14329" max="14335" width="2.90625" style="101" hidden="1"/>
    <col min="14336" max="14336" width="9" style="101" hidden="1"/>
    <col min="14337" max="14337" width="2.36328125" style="101" hidden="1"/>
    <col min="14338" max="14341" width="2.26953125" style="101" hidden="1"/>
    <col min="14342" max="14348" width="2.36328125" style="101" hidden="1"/>
    <col min="14349" max="14358" width="2.26953125" style="101" hidden="1"/>
    <col min="14359" max="14359" width="9" style="101" hidden="1"/>
    <col min="14360" max="14360" width="1.453125" style="101" hidden="1"/>
    <col min="14361" max="14573" width="9" style="101" hidden="1"/>
    <col min="14574" max="14574" width="2.7265625" style="101" hidden="1"/>
    <col min="14575" max="14575" width="4.6328125" style="101" hidden="1"/>
    <col min="14576" max="14576" width="3.6328125" style="101" hidden="1"/>
    <col min="14577" max="14577" width="7.6328125" style="101" hidden="1"/>
    <col min="14578" max="14578" width="10.6328125" style="101" hidden="1"/>
    <col min="14579" max="14580" width="4.90625" style="101" hidden="1"/>
    <col min="14581" max="14581" width="8.453125" style="101" hidden="1"/>
    <col min="14582" max="14582" width="5.26953125" style="101" hidden="1"/>
    <col min="14583" max="14583" width="3.36328125" style="101" hidden="1"/>
    <col min="14584" max="14584" width="5.7265625" style="101" hidden="1"/>
    <col min="14585" max="14591" width="2.90625" style="101" hidden="1"/>
    <col min="14592" max="14592" width="9" style="101" hidden="1"/>
    <col min="14593" max="14593" width="2.36328125" style="101" hidden="1"/>
    <col min="14594" max="14597" width="2.26953125" style="101" hidden="1"/>
    <col min="14598" max="14604" width="2.36328125" style="101" hidden="1"/>
    <col min="14605" max="14614" width="2.26953125" style="101" hidden="1"/>
    <col min="14615" max="14615" width="9" style="101" hidden="1"/>
    <col min="14616" max="14616" width="1.453125" style="101" hidden="1"/>
    <col min="14617" max="14829" width="9" style="101" hidden="1"/>
    <col min="14830" max="14830" width="2.7265625" style="101" hidden="1"/>
    <col min="14831" max="14831" width="4.6328125" style="101" hidden="1"/>
    <col min="14832" max="14832" width="3.6328125" style="101" hidden="1"/>
    <col min="14833" max="14833" width="7.6328125" style="101" hidden="1"/>
    <col min="14834" max="14834" width="10.6328125" style="101" hidden="1"/>
    <col min="14835" max="14836" width="4.90625" style="101" hidden="1"/>
    <col min="14837" max="14837" width="8.453125" style="101" hidden="1"/>
    <col min="14838" max="14838" width="5.26953125" style="101" hidden="1"/>
    <col min="14839" max="14839" width="3.36328125" style="101" hidden="1"/>
    <col min="14840" max="14840" width="5.7265625" style="101" hidden="1"/>
    <col min="14841" max="14847" width="2.90625" style="101" hidden="1"/>
    <col min="14848" max="14848" width="9" style="101" hidden="1"/>
    <col min="14849" max="14849" width="2.36328125" style="101" hidden="1"/>
    <col min="14850" max="14853" width="2.26953125" style="101" hidden="1"/>
    <col min="14854" max="14860" width="2.36328125" style="101" hidden="1"/>
    <col min="14861" max="14870" width="2.26953125" style="101" hidden="1"/>
    <col min="14871" max="14871" width="9" style="101" hidden="1"/>
    <col min="14872" max="14872" width="1.453125" style="101" hidden="1"/>
    <col min="14873" max="15085" width="9" style="101" hidden="1"/>
    <col min="15086" max="15086" width="2.7265625" style="101" hidden="1"/>
    <col min="15087" max="15087" width="4.6328125" style="101" hidden="1"/>
    <col min="15088" max="15088" width="3.6328125" style="101" hidden="1"/>
    <col min="15089" max="15089" width="7.6328125" style="101" hidden="1"/>
    <col min="15090" max="15090" width="10.6328125" style="101" hidden="1"/>
    <col min="15091" max="15092" width="4.90625" style="101" hidden="1"/>
    <col min="15093" max="15093" width="8.453125" style="101" hidden="1"/>
    <col min="15094" max="15094" width="5.26953125" style="101" hidden="1"/>
    <col min="15095" max="15095" width="3.36328125" style="101" hidden="1"/>
    <col min="15096" max="15096" width="5.7265625" style="101" hidden="1"/>
    <col min="15097" max="15103" width="2.90625" style="101" hidden="1"/>
    <col min="15104" max="15104" width="9" style="101" hidden="1"/>
    <col min="15105" max="15105" width="2.36328125" style="101" hidden="1"/>
    <col min="15106" max="15109" width="2.26953125" style="101" hidden="1"/>
    <col min="15110" max="15116" width="2.36328125" style="101" hidden="1"/>
    <col min="15117" max="15126" width="2.26953125" style="101" hidden="1"/>
    <col min="15127" max="15127" width="9" style="101" hidden="1"/>
    <col min="15128" max="15128" width="1.453125" style="101" hidden="1"/>
    <col min="15129" max="15341" width="9" style="101" hidden="1"/>
    <col min="15342" max="15342" width="2.7265625" style="101" hidden="1"/>
    <col min="15343" max="15343" width="4.6328125" style="101" hidden="1"/>
    <col min="15344" max="15344" width="3.6328125" style="101" hidden="1"/>
    <col min="15345" max="15345" width="7.6328125" style="101" hidden="1"/>
    <col min="15346" max="15346" width="10.6328125" style="101" hidden="1"/>
    <col min="15347" max="15348" width="4.90625" style="101" hidden="1"/>
    <col min="15349" max="15349" width="8.453125" style="101" hidden="1"/>
    <col min="15350" max="15350" width="5.26953125" style="101" hidden="1"/>
    <col min="15351" max="15351" width="3.36328125" style="101" hidden="1"/>
    <col min="15352" max="15352" width="5.7265625" style="101" hidden="1"/>
    <col min="15353" max="15359" width="2.90625" style="101" hidden="1"/>
    <col min="15360" max="15360" width="9" style="101" hidden="1"/>
    <col min="15361" max="15361" width="2.36328125" style="101" hidden="1"/>
    <col min="15362" max="15365" width="2.26953125" style="101" hidden="1"/>
    <col min="15366" max="15372" width="2.36328125" style="101" hidden="1"/>
    <col min="15373" max="15382" width="2.26953125" style="101" hidden="1"/>
    <col min="15383" max="15383" width="9" style="101" hidden="1"/>
    <col min="15384" max="15384" width="1.453125" style="101" hidden="1"/>
    <col min="15385" max="15597" width="9" style="101" hidden="1"/>
    <col min="15598" max="15598" width="2.7265625" style="101" hidden="1"/>
    <col min="15599" max="15599" width="4.6328125" style="101" hidden="1"/>
    <col min="15600" max="15600" width="3.6328125" style="101" hidden="1"/>
    <col min="15601" max="15601" width="7.6328125" style="101" hidden="1"/>
    <col min="15602" max="15602" width="10.6328125" style="101" hidden="1"/>
    <col min="15603" max="15604" width="4.90625" style="101" hidden="1"/>
    <col min="15605" max="15605" width="8.453125" style="101" hidden="1"/>
    <col min="15606" max="15606" width="5.26953125" style="101" hidden="1"/>
    <col min="15607" max="15607" width="3.36328125" style="101" hidden="1"/>
    <col min="15608" max="15608" width="5.7265625" style="101" hidden="1"/>
    <col min="15609" max="15615" width="2.90625" style="101" hidden="1"/>
    <col min="15616" max="15616" width="9" style="101" hidden="1"/>
    <col min="15617" max="15617" width="2.36328125" style="101" hidden="1"/>
    <col min="15618" max="15621" width="2.26953125" style="101" hidden="1"/>
    <col min="15622" max="15628" width="2.36328125" style="101" hidden="1"/>
    <col min="15629" max="15638" width="2.26953125" style="101" hidden="1"/>
    <col min="15639" max="15639" width="9" style="101" hidden="1"/>
    <col min="15640" max="15640" width="1.453125" style="101" hidden="1"/>
    <col min="15641" max="15853" width="9" style="101" hidden="1"/>
    <col min="15854" max="15854" width="2.7265625" style="101" hidden="1"/>
    <col min="15855" max="15855" width="4.6328125" style="101" hidden="1"/>
    <col min="15856" max="15856" width="3.6328125" style="101" hidden="1"/>
    <col min="15857" max="15857" width="7.6328125" style="101" hidden="1"/>
    <col min="15858" max="15858" width="10.6328125" style="101" hidden="1"/>
    <col min="15859" max="15860" width="4.90625" style="101" hidden="1"/>
    <col min="15861" max="15861" width="8.453125" style="101" hidden="1"/>
    <col min="15862" max="15862" width="5.26953125" style="101" hidden="1"/>
    <col min="15863" max="15863" width="3.36328125" style="101" hidden="1"/>
    <col min="15864" max="15864" width="5.7265625" style="101" hidden="1"/>
    <col min="15865" max="15871" width="2.90625" style="101" hidden="1"/>
    <col min="15872" max="15872" width="9" style="101" hidden="1"/>
    <col min="15873" max="15873" width="2.36328125" style="101" hidden="1"/>
    <col min="15874" max="15877" width="2.26953125" style="101" hidden="1"/>
    <col min="15878" max="15884" width="2.36328125" style="101" hidden="1"/>
    <col min="15885" max="15894" width="2.26953125" style="101" hidden="1"/>
    <col min="15895" max="15895" width="9" style="101" hidden="1"/>
    <col min="15896" max="15896" width="1.453125" style="101" hidden="1"/>
    <col min="15897" max="16109" width="9" style="101" hidden="1"/>
    <col min="16110" max="16110" width="2.7265625" style="101" hidden="1"/>
    <col min="16111" max="16111" width="4.6328125" style="101" hidden="1"/>
    <col min="16112" max="16112" width="3.6328125" style="101" hidden="1"/>
    <col min="16113" max="16113" width="7.6328125" style="101" hidden="1"/>
    <col min="16114" max="16114" width="10.6328125" style="101" hidden="1"/>
    <col min="16115" max="16116" width="4.90625" style="101" hidden="1"/>
    <col min="16117" max="16117" width="8.453125" style="101" hidden="1"/>
    <col min="16118" max="16118" width="5.26953125" style="101" hidden="1"/>
    <col min="16119" max="16119" width="3.36328125" style="101" hidden="1"/>
    <col min="16120" max="16120" width="5.7265625" style="101" hidden="1"/>
    <col min="16121" max="16127" width="2.90625" style="101" hidden="1"/>
    <col min="16128" max="16128" width="9" style="101" hidden="1"/>
    <col min="16129" max="16129" width="2.36328125" style="101" hidden="1"/>
    <col min="16130" max="16133" width="2.26953125" style="101" hidden="1"/>
    <col min="16134" max="16140" width="2.36328125" style="101" hidden="1"/>
    <col min="16141" max="16150" width="2.26953125" style="101" hidden="1"/>
    <col min="16151" max="16151" width="9" style="101" hidden="1"/>
    <col min="16152" max="16152" width="1.453125" style="101" hidden="1"/>
    <col min="16153" max="16384" width="9" style="101" hidden="1"/>
  </cols>
  <sheetData>
    <row r="1" spans="1:45" ht="12.5" thickBot="1" x14ac:dyDescent="0.25">
      <c r="D1" s="736" t="s">
        <v>399</v>
      </c>
      <c r="E1" s="736"/>
      <c r="F1" s="736"/>
      <c r="G1" s="736"/>
    </row>
    <row r="2" spans="1:45" ht="9" customHeight="1" x14ac:dyDescent="0.2">
      <c r="A2" s="737" t="s">
        <v>428</v>
      </c>
      <c r="B2" s="737"/>
      <c r="C2" s="738"/>
      <c r="D2" s="739" t="s">
        <v>400</v>
      </c>
      <c r="E2" s="741" t="s">
        <v>831</v>
      </c>
      <c r="F2" s="742"/>
      <c r="G2" s="743"/>
      <c r="H2" s="745" t="s">
        <v>429</v>
      </c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</row>
    <row r="3" spans="1:45" ht="9" customHeight="1" thickBot="1" x14ac:dyDescent="0.25">
      <c r="C3" s="102"/>
      <c r="D3" s="740"/>
      <c r="E3" s="669"/>
      <c r="F3" s="744"/>
      <c r="G3" s="670"/>
      <c r="H3" s="745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</row>
    <row r="4" spans="1:45" ht="9" customHeight="1" x14ac:dyDescent="0.2">
      <c r="A4" s="707" t="s">
        <v>430</v>
      </c>
      <c r="B4" s="711"/>
      <c r="C4" s="750" t="s">
        <v>832</v>
      </c>
      <c r="D4" s="751"/>
      <c r="E4" s="751"/>
      <c r="F4" s="751"/>
      <c r="G4" s="752"/>
      <c r="H4" s="757" t="s">
        <v>401</v>
      </c>
      <c r="I4" s="760" t="s">
        <v>834</v>
      </c>
      <c r="J4" s="742"/>
      <c r="K4" s="742"/>
      <c r="L4" s="742"/>
      <c r="M4" s="742"/>
      <c r="N4" s="742"/>
      <c r="O4" s="742"/>
      <c r="P4" s="742"/>
      <c r="Q4" s="742"/>
      <c r="R4" s="743"/>
      <c r="S4" s="764" t="s">
        <v>402</v>
      </c>
      <c r="T4" s="764"/>
      <c r="U4" s="765"/>
      <c r="V4" s="730" t="s">
        <v>403</v>
      </c>
      <c r="W4" s="731"/>
      <c r="X4" s="731"/>
      <c r="Y4" s="732"/>
      <c r="Z4" s="768" t="s">
        <v>404</v>
      </c>
      <c r="AA4" s="769"/>
      <c r="AB4" s="769"/>
      <c r="AC4" s="769"/>
      <c r="AD4" s="770"/>
      <c r="AE4" s="774" t="s">
        <v>431</v>
      </c>
      <c r="AF4" s="136"/>
      <c r="AG4" s="611"/>
      <c r="AH4" s="777"/>
      <c r="AI4" s="777"/>
      <c r="AJ4" s="777"/>
      <c r="AK4" s="777"/>
      <c r="AL4" s="777"/>
      <c r="AM4" s="777"/>
      <c r="AN4" s="777"/>
      <c r="AO4" s="612"/>
      <c r="AP4" s="103"/>
    </row>
    <row r="5" spans="1:45" ht="9" customHeight="1" x14ac:dyDescent="0.2">
      <c r="A5" s="748"/>
      <c r="B5" s="749"/>
      <c r="C5" s="753"/>
      <c r="D5" s="751"/>
      <c r="E5" s="751"/>
      <c r="F5" s="751"/>
      <c r="G5" s="752"/>
      <c r="H5" s="758"/>
      <c r="I5" s="761"/>
      <c r="J5" s="762"/>
      <c r="K5" s="762"/>
      <c r="L5" s="762"/>
      <c r="M5" s="762"/>
      <c r="N5" s="762"/>
      <c r="O5" s="762"/>
      <c r="P5" s="762"/>
      <c r="Q5" s="762"/>
      <c r="R5" s="763"/>
      <c r="S5" s="766"/>
      <c r="T5" s="766"/>
      <c r="U5" s="767"/>
      <c r="V5" s="733"/>
      <c r="W5" s="734"/>
      <c r="X5" s="734"/>
      <c r="Y5" s="735"/>
      <c r="Z5" s="771"/>
      <c r="AA5" s="772"/>
      <c r="AB5" s="772"/>
      <c r="AC5" s="772"/>
      <c r="AD5" s="773"/>
      <c r="AE5" s="775"/>
      <c r="AF5" s="137"/>
      <c r="AG5" s="640"/>
      <c r="AH5" s="778"/>
      <c r="AI5" s="778"/>
      <c r="AJ5" s="778"/>
      <c r="AK5" s="778"/>
      <c r="AL5" s="778"/>
      <c r="AM5" s="778"/>
      <c r="AN5" s="778"/>
      <c r="AO5" s="641"/>
      <c r="AP5" s="103"/>
    </row>
    <row r="6" spans="1:45" ht="9" customHeight="1" x14ac:dyDescent="0.2">
      <c r="A6" s="709"/>
      <c r="B6" s="701"/>
      <c r="C6" s="754"/>
      <c r="D6" s="755"/>
      <c r="E6" s="755"/>
      <c r="F6" s="755"/>
      <c r="G6" s="756"/>
      <c r="H6" s="759"/>
      <c r="I6" s="669"/>
      <c r="J6" s="744"/>
      <c r="K6" s="744"/>
      <c r="L6" s="744"/>
      <c r="M6" s="744"/>
      <c r="N6" s="744"/>
      <c r="O6" s="744"/>
      <c r="P6" s="744"/>
      <c r="Q6" s="744"/>
      <c r="R6" s="670"/>
      <c r="S6" s="764" t="s">
        <v>405</v>
      </c>
      <c r="T6" s="764"/>
      <c r="U6" s="765"/>
      <c r="V6" s="730" t="s">
        <v>9</v>
      </c>
      <c r="W6" s="781"/>
      <c r="X6" s="781"/>
      <c r="Y6" s="782"/>
      <c r="Z6" s="786" t="s">
        <v>406</v>
      </c>
      <c r="AA6" s="787"/>
      <c r="AB6" s="787"/>
      <c r="AC6" s="787"/>
      <c r="AD6" s="788"/>
      <c r="AE6" s="775"/>
      <c r="AF6" s="137"/>
      <c r="AG6" s="640"/>
      <c r="AH6" s="778"/>
      <c r="AI6" s="778"/>
      <c r="AJ6" s="778"/>
      <c r="AK6" s="778"/>
      <c r="AL6" s="778"/>
      <c r="AM6" s="778"/>
      <c r="AN6" s="778"/>
      <c r="AO6" s="641"/>
      <c r="AP6" s="103"/>
    </row>
    <row r="7" spans="1:45" ht="12" customHeight="1" x14ac:dyDescent="0.2">
      <c r="A7" s="797" t="s">
        <v>407</v>
      </c>
      <c r="B7" s="798"/>
      <c r="C7" s="727" t="s">
        <v>833</v>
      </c>
      <c r="D7" s="728"/>
      <c r="E7" s="728"/>
      <c r="F7" s="688">
        <v>1</v>
      </c>
      <c r="G7" s="698" t="s">
        <v>432</v>
      </c>
      <c r="H7" s="684" t="s">
        <v>408</v>
      </c>
      <c r="I7" s="687" t="s">
        <v>437</v>
      </c>
      <c r="J7" s="688"/>
      <c r="K7" s="688"/>
      <c r="L7" s="688"/>
      <c r="M7" s="688"/>
      <c r="N7" s="688"/>
      <c r="O7" s="688"/>
      <c r="P7" s="688"/>
      <c r="Q7" s="688"/>
      <c r="R7" s="689"/>
      <c r="S7" s="766"/>
      <c r="T7" s="766"/>
      <c r="U7" s="767"/>
      <c r="V7" s="783"/>
      <c r="W7" s="784"/>
      <c r="X7" s="784"/>
      <c r="Y7" s="785"/>
      <c r="Z7" s="789"/>
      <c r="AA7" s="790"/>
      <c r="AB7" s="790"/>
      <c r="AC7" s="790"/>
      <c r="AD7" s="791"/>
      <c r="AE7" s="776"/>
      <c r="AF7" s="137"/>
      <c r="AG7" s="640"/>
      <c r="AH7" s="778"/>
      <c r="AI7" s="778"/>
      <c r="AJ7" s="778"/>
      <c r="AK7" s="778"/>
      <c r="AL7" s="778"/>
      <c r="AM7" s="778"/>
      <c r="AN7" s="778"/>
      <c r="AO7" s="641"/>
      <c r="AP7" s="103"/>
    </row>
    <row r="8" spans="1:45" ht="12" customHeight="1" x14ac:dyDescent="0.2">
      <c r="A8" s="797"/>
      <c r="B8" s="798"/>
      <c r="C8" s="801"/>
      <c r="D8" s="802"/>
      <c r="E8" s="802"/>
      <c r="F8" s="691"/>
      <c r="G8" s="749"/>
      <c r="H8" s="685"/>
      <c r="I8" s="690"/>
      <c r="J8" s="691"/>
      <c r="K8" s="691"/>
      <c r="L8" s="691"/>
      <c r="M8" s="691"/>
      <c r="N8" s="691"/>
      <c r="O8" s="691"/>
      <c r="P8" s="691"/>
      <c r="Q8" s="691"/>
      <c r="R8" s="692"/>
      <c r="S8" s="764" t="s">
        <v>409</v>
      </c>
      <c r="T8" s="764"/>
      <c r="U8" s="765"/>
      <c r="V8" s="730" t="s">
        <v>5</v>
      </c>
      <c r="W8" s="781"/>
      <c r="X8" s="781"/>
      <c r="Y8" s="782"/>
      <c r="Z8" s="789"/>
      <c r="AA8" s="790"/>
      <c r="AB8" s="790"/>
      <c r="AC8" s="790"/>
      <c r="AD8" s="791"/>
      <c r="AE8" s="795" t="s">
        <v>410</v>
      </c>
      <c r="AF8" s="138"/>
      <c r="AG8" s="640"/>
      <c r="AH8" s="778"/>
      <c r="AI8" s="778"/>
      <c r="AJ8" s="778"/>
      <c r="AK8" s="778"/>
      <c r="AL8" s="778"/>
      <c r="AM8" s="778"/>
      <c r="AN8" s="778"/>
      <c r="AO8" s="641"/>
      <c r="AP8" s="103"/>
    </row>
    <row r="9" spans="1:45" ht="12" customHeight="1" thickBot="1" x14ac:dyDescent="0.25">
      <c r="A9" s="799"/>
      <c r="B9" s="800"/>
      <c r="C9" s="803"/>
      <c r="D9" s="804"/>
      <c r="E9" s="804"/>
      <c r="F9" s="694"/>
      <c r="G9" s="805"/>
      <c r="H9" s="686"/>
      <c r="I9" s="693"/>
      <c r="J9" s="694"/>
      <c r="K9" s="694"/>
      <c r="L9" s="694"/>
      <c r="M9" s="694"/>
      <c r="N9" s="694"/>
      <c r="O9" s="694"/>
      <c r="P9" s="694"/>
      <c r="Q9" s="694"/>
      <c r="R9" s="695"/>
      <c r="S9" s="766"/>
      <c r="T9" s="766"/>
      <c r="U9" s="767"/>
      <c r="V9" s="783"/>
      <c r="W9" s="784"/>
      <c r="X9" s="784"/>
      <c r="Y9" s="785"/>
      <c r="Z9" s="792"/>
      <c r="AA9" s="793"/>
      <c r="AB9" s="793"/>
      <c r="AC9" s="793"/>
      <c r="AD9" s="794"/>
      <c r="AE9" s="796"/>
      <c r="AF9" s="139"/>
      <c r="AG9" s="644"/>
      <c r="AH9" s="779"/>
      <c r="AI9" s="779"/>
      <c r="AJ9" s="779"/>
      <c r="AK9" s="779"/>
      <c r="AL9" s="779"/>
      <c r="AM9" s="779"/>
      <c r="AN9" s="779"/>
      <c r="AO9" s="780"/>
      <c r="AP9" s="103"/>
    </row>
    <row r="10" spans="1:45" ht="9" customHeight="1" thickBot="1" x14ac:dyDescent="0.25">
      <c r="A10" s="104"/>
      <c r="B10" s="104"/>
    </row>
    <row r="11" spans="1:45" ht="13" x14ac:dyDescent="0.2">
      <c r="A11" s="707" t="s">
        <v>411</v>
      </c>
      <c r="B11" s="708"/>
      <c r="C11" s="708"/>
      <c r="D11" s="708"/>
      <c r="E11" s="708"/>
      <c r="F11" s="708"/>
      <c r="G11" s="710" t="s">
        <v>412</v>
      </c>
      <c r="H11" s="708"/>
      <c r="I11" s="711"/>
      <c r="J11" s="708" t="s">
        <v>413</v>
      </c>
      <c r="K11" s="711"/>
      <c r="L11" s="710" t="s">
        <v>414</v>
      </c>
      <c r="M11" s="708"/>
      <c r="N11" s="708"/>
      <c r="O11" s="708"/>
      <c r="P11" s="708"/>
      <c r="Q11" s="711"/>
      <c r="R11" s="712" t="s">
        <v>415</v>
      </c>
      <c r="S11" s="713"/>
      <c r="T11" s="714"/>
      <c r="U11" s="718" t="s">
        <v>416</v>
      </c>
      <c r="V11" s="719"/>
      <c r="W11" s="718" t="s">
        <v>417</v>
      </c>
      <c r="X11" s="722"/>
      <c r="Y11" s="725" t="s">
        <v>438</v>
      </c>
      <c r="Z11" s="727" t="s">
        <v>418</v>
      </c>
      <c r="AA11" s="728"/>
      <c r="AB11" s="728"/>
      <c r="AC11" s="728"/>
      <c r="AD11" s="728"/>
      <c r="AE11" s="729"/>
      <c r="AF11" s="140"/>
      <c r="AG11" s="696" t="s">
        <v>419</v>
      </c>
      <c r="AH11" s="697"/>
      <c r="AI11" s="697"/>
      <c r="AJ11" s="697"/>
      <c r="AK11" s="697"/>
      <c r="AL11" s="697"/>
      <c r="AM11" s="697"/>
      <c r="AN11" s="698"/>
      <c r="AO11" s="105"/>
      <c r="AP11" s="640"/>
    </row>
    <row r="12" spans="1:45" ht="10" customHeight="1" x14ac:dyDescent="0.2">
      <c r="A12" s="709"/>
      <c r="B12" s="700"/>
      <c r="C12" s="700"/>
      <c r="D12" s="700"/>
      <c r="E12" s="700"/>
      <c r="F12" s="700"/>
      <c r="G12" s="699"/>
      <c r="H12" s="700"/>
      <c r="I12" s="701"/>
      <c r="J12" s="700"/>
      <c r="K12" s="701"/>
      <c r="L12" s="699"/>
      <c r="M12" s="700"/>
      <c r="N12" s="700"/>
      <c r="O12" s="700"/>
      <c r="P12" s="700"/>
      <c r="Q12" s="701"/>
      <c r="R12" s="715"/>
      <c r="S12" s="716"/>
      <c r="T12" s="717"/>
      <c r="U12" s="720"/>
      <c r="V12" s="721"/>
      <c r="W12" s="723"/>
      <c r="X12" s="724"/>
      <c r="Y12" s="726"/>
      <c r="Z12" s="702" t="s">
        <v>433</v>
      </c>
      <c r="AA12" s="703"/>
      <c r="AB12" s="703"/>
      <c r="AC12" s="703"/>
      <c r="AD12" s="703"/>
      <c r="AE12" s="704"/>
      <c r="AF12" s="141"/>
      <c r="AG12" s="699"/>
      <c r="AH12" s="700"/>
      <c r="AI12" s="700"/>
      <c r="AJ12" s="700"/>
      <c r="AK12" s="700"/>
      <c r="AL12" s="700"/>
      <c r="AM12" s="700"/>
      <c r="AN12" s="701"/>
      <c r="AO12" s="106"/>
      <c r="AP12" s="640"/>
    </row>
    <row r="13" spans="1:45" ht="19.5" customHeight="1" x14ac:dyDescent="0.2">
      <c r="A13" s="647">
        <v>1</v>
      </c>
      <c r="B13" s="649" t="str">
        <f>IF(入力フォーム!E53="","",入力フォーム!E53)</f>
        <v/>
      </c>
      <c r="C13" s="650"/>
      <c r="D13" s="650"/>
      <c r="E13" s="650"/>
      <c r="F13" s="651"/>
      <c r="G13" s="652"/>
      <c r="H13" s="653"/>
      <c r="I13" s="654"/>
      <c r="J13" s="705" t="s">
        <v>420</v>
      </c>
      <c r="K13" s="107" t="s">
        <v>421</v>
      </c>
      <c r="L13" s="657" t="str">
        <f>IF(入力フォーム!E55="","",入力フォーム!E55)</f>
        <v/>
      </c>
      <c r="M13" s="658"/>
      <c r="N13" s="658"/>
      <c r="O13" s="658"/>
      <c r="P13" s="658"/>
      <c r="Q13" s="659"/>
      <c r="R13" s="603" t="str">
        <f>IF(B13="","団体名未入力",入力フォーム!$D$11)</f>
        <v>団体名未入力</v>
      </c>
      <c r="S13" s="604"/>
      <c r="T13" s="605"/>
      <c r="U13" s="611" t="str">
        <f>IF(B13="","",入力フォーム!J57)</f>
        <v/>
      </c>
      <c r="V13" s="612"/>
      <c r="W13" s="636" t="str">
        <f>IF(B13="","",1)</f>
        <v/>
      </c>
      <c r="X13" s="638" t="s">
        <v>439</v>
      </c>
      <c r="Y13" s="108"/>
      <c r="Z13" s="645"/>
      <c r="AA13" s="628"/>
      <c r="AB13" s="632"/>
      <c r="AC13" s="630"/>
      <c r="AD13" s="628"/>
      <c r="AE13" s="632"/>
      <c r="AF13" s="142"/>
      <c r="AG13" s="645"/>
      <c r="AH13" s="628"/>
      <c r="AI13" s="628"/>
      <c r="AJ13" s="628"/>
      <c r="AK13" s="628"/>
      <c r="AL13" s="628"/>
      <c r="AM13" s="628"/>
      <c r="AN13" s="632"/>
      <c r="AO13" s="634"/>
      <c r="AP13" s="640"/>
    </row>
    <row r="14" spans="1:45" ht="19.5" customHeight="1" x14ac:dyDescent="0.2">
      <c r="A14" s="647"/>
      <c r="B14" s="672"/>
      <c r="C14" s="673"/>
      <c r="D14" s="673"/>
      <c r="E14" s="673"/>
      <c r="F14" s="674"/>
      <c r="G14" s="675"/>
      <c r="H14" s="676"/>
      <c r="I14" s="677"/>
      <c r="J14" s="706"/>
      <c r="K14" s="109" t="s">
        <v>422</v>
      </c>
      <c r="L14" s="678" t="str">
        <f>IF(入力フォーム!E56="","","("&amp;入力フォーム!E56&amp;")")</f>
        <v/>
      </c>
      <c r="M14" s="679"/>
      <c r="N14" s="679"/>
      <c r="O14" s="679"/>
      <c r="P14" s="679"/>
      <c r="Q14" s="680"/>
      <c r="R14" s="600" t="str">
        <f>IF(R13&lt;&gt;"","（　　　　　　　　　　　）","")</f>
        <v>（　　　　　　　　　　　）</v>
      </c>
      <c r="S14" s="601"/>
      <c r="T14" s="602"/>
      <c r="U14" s="609" t="s">
        <v>440</v>
      </c>
      <c r="V14" s="610"/>
      <c r="W14" s="669"/>
      <c r="X14" s="670"/>
      <c r="Y14" s="110"/>
      <c r="Z14" s="646"/>
      <c r="AA14" s="629"/>
      <c r="AB14" s="633"/>
      <c r="AC14" s="631"/>
      <c r="AD14" s="629"/>
      <c r="AE14" s="633"/>
      <c r="AF14" s="143"/>
      <c r="AG14" s="646"/>
      <c r="AH14" s="629"/>
      <c r="AI14" s="629"/>
      <c r="AJ14" s="629"/>
      <c r="AK14" s="629"/>
      <c r="AL14" s="629"/>
      <c r="AM14" s="629"/>
      <c r="AN14" s="633"/>
      <c r="AO14" s="635"/>
      <c r="AP14" s="640"/>
      <c r="AS14" s="145"/>
    </row>
    <row r="15" spans="1:45" ht="19.5" customHeight="1" x14ac:dyDescent="0.2">
      <c r="A15" s="683">
        <v>2</v>
      </c>
      <c r="B15" s="649" t="str">
        <f>IF(入力フォーム!E58="","",入力フォーム!E58)</f>
        <v/>
      </c>
      <c r="C15" s="650"/>
      <c r="D15" s="650"/>
      <c r="E15" s="650"/>
      <c r="F15" s="651"/>
      <c r="G15" s="652"/>
      <c r="H15" s="653"/>
      <c r="I15" s="654"/>
      <c r="J15" s="655" t="s">
        <v>420</v>
      </c>
      <c r="K15" s="107" t="s">
        <v>421</v>
      </c>
      <c r="L15" s="657" t="str">
        <f>IF(入力フォーム!E60="","",入力フォーム!E60)</f>
        <v/>
      </c>
      <c r="M15" s="658"/>
      <c r="N15" s="658"/>
      <c r="O15" s="658"/>
      <c r="P15" s="658"/>
      <c r="Q15" s="659"/>
      <c r="R15" s="603" t="str">
        <f>IF(B15="","",R13)</f>
        <v/>
      </c>
      <c r="S15" s="604"/>
      <c r="T15" s="605"/>
      <c r="U15" s="611" t="str">
        <f>IF(B15="","",入力フォーム!J62)</f>
        <v/>
      </c>
      <c r="V15" s="612"/>
      <c r="W15" s="636" t="str">
        <f>IF(B15="","",1)</f>
        <v/>
      </c>
      <c r="X15" s="638" t="s">
        <v>439</v>
      </c>
      <c r="Y15" s="108"/>
      <c r="Z15" s="645"/>
      <c r="AA15" s="628"/>
      <c r="AB15" s="632"/>
      <c r="AC15" s="630"/>
      <c r="AD15" s="628"/>
      <c r="AE15" s="632"/>
      <c r="AF15" s="142"/>
      <c r="AG15" s="611"/>
      <c r="AH15" s="626"/>
      <c r="AI15" s="626"/>
      <c r="AJ15" s="626"/>
      <c r="AK15" s="626"/>
      <c r="AL15" s="628"/>
      <c r="AM15" s="630"/>
      <c r="AN15" s="632"/>
      <c r="AO15" s="634"/>
      <c r="AP15" s="640"/>
    </row>
    <row r="16" spans="1:45" ht="19.5" customHeight="1" x14ac:dyDescent="0.2">
      <c r="A16" s="647"/>
      <c r="B16" s="672"/>
      <c r="C16" s="673"/>
      <c r="D16" s="673"/>
      <c r="E16" s="673"/>
      <c r="F16" s="674"/>
      <c r="G16" s="675"/>
      <c r="H16" s="676"/>
      <c r="I16" s="677"/>
      <c r="J16" s="671"/>
      <c r="K16" s="109" t="s">
        <v>422</v>
      </c>
      <c r="L16" s="678" t="str">
        <f>IF(入力フォーム!E61="","","("&amp;入力フォーム!E61&amp;")")</f>
        <v/>
      </c>
      <c r="M16" s="679"/>
      <c r="N16" s="679"/>
      <c r="O16" s="679"/>
      <c r="P16" s="679"/>
      <c r="Q16" s="680"/>
      <c r="R16" s="600" t="str">
        <f>IF(R15&lt;&gt;"","（　　　　　　　　　　　）","")</f>
        <v/>
      </c>
      <c r="S16" s="601"/>
      <c r="T16" s="602"/>
      <c r="U16" s="609" t="s">
        <v>440</v>
      </c>
      <c r="V16" s="610"/>
      <c r="W16" s="669"/>
      <c r="X16" s="670"/>
      <c r="Y16" s="110"/>
      <c r="Z16" s="646"/>
      <c r="AA16" s="629"/>
      <c r="AB16" s="633"/>
      <c r="AC16" s="631"/>
      <c r="AD16" s="629"/>
      <c r="AE16" s="633"/>
      <c r="AF16" s="143"/>
      <c r="AG16" s="644"/>
      <c r="AH16" s="627"/>
      <c r="AI16" s="627"/>
      <c r="AJ16" s="627"/>
      <c r="AK16" s="627"/>
      <c r="AL16" s="629"/>
      <c r="AM16" s="631"/>
      <c r="AN16" s="633"/>
      <c r="AO16" s="635"/>
      <c r="AP16" s="640"/>
      <c r="AQ16" s="111"/>
    </row>
    <row r="17" spans="1:43" ht="19.5" customHeight="1" x14ac:dyDescent="0.2">
      <c r="A17" s="647">
        <v>3</v>
      </c>
      <c r="B17" s="649" t="str">
        <f>IF(入力フォーム!E63="","",入力フォーム!E63)</f>
        <v/>
      </c>
      <c r="C17" s="650"/>
      <c r="D17" s="650"/>
      <c r="E17" s="650"/>
      <c r="F17" s="651"/>
      <c r="G17" s="652"/>
      <c r="H17" s="653"/>
      <c r="I17" s="654"/>
      <c r="J17" s="655" t="s">
        <v>420</v>
      </c>
      <c r="K17" s="107" t="s">
        <v>421</v>
      </c>
      <c r="L17" s="657" t="str">
        <f>IF(入力フォーム!E65="","",入力フォーム!E65)</f>
        <v/>
      </c>
      <c r="M17" s="658"/>
      <c r="N17" s="658"/>
      <c r="O17" s="658"/>
      <c r="P17" s="658"/>
      <c r="Q17" s="659"/>
      <c r="R17" s="603" t="str">
        <f>IF(B17="","",R15)</f>
        <v/>
      </c>
      <c r="S17" s="604"/>
      <c r="T17" s="605"/>
      <c r="U17" s="611" t="str">
        <f>IF(B17="","",入力フォーム!J67)</f>
        <v/>
      </c>
      <c r="V17" s="612"/>
      <c r="W17" s="636" t="str">
        <f>IF(B17="","",1)</f>
        <v/>
      </c>
      <c r="X17" s="638" t="s">
        <v>439</v>
      </c>
      <c r="Y17" s="108"/>
      <c r="Z17" s="645"/>
      <c r="AA17" s="628"/>
      <c r="AB17" s="632"/>
      <c r="AC17" s="630"/>
      <c r="AD17" s="628"/>
      <c r="AE17" s="632"/>
      <c r="AF17" s="142"/>
      <c r="AG17" s="611"/>
      <c r="AH17" s="626"/>
      <c r="AI17" s="626"/>
      <c r="AJ17" s="626"/>
      <c r="AK17" s="626"/>
      <c r="AL17" s="628"/>
      <c r="AM17" s="630"/>
      <c r="AN17" s="632"/>
      <c r="AO17" s="634"/>
      <c r="AP17" s="640"/>
    </row>
    <row r="18" spans="1:43" ht="19.5" customHeight="1" x14ac:dyDescent="0.2">
      <c r="A18" s="647"/>
      <c r="B18" s="672"/>
      <c r="C18" s="673"/>
      <c r="D18" s="673"/>
      <c r="E18" s="673"/>
      <c r="F18" s="674"/>
      <c r="G18" s="675"/>
      <c r="H18" s="676"/>
      <c r="I18" s="677"/>
      <c r="J18" s="671"/>
      <c r="K18" s="109" t="s">
        <v>422</v>
      </c>
      <c r="L18" s="678" t="str">
        <f>IF(入力フォーム!E66="","","("&amp;入力フォーム!E66&amp;")")</f>
        <v/>
      </c>
      <c r="M18" s="679"/>
      <c r="N18" s="679"/>
      <c r="O18" s="679"/>
      <c r="P18" s="679"/>
      <c r="Q18" s="680"/>
      <c r="R18" s="600" t="str">
        <f>IF(R17&lt;&gt;"","（　　　　　　　　　　　）","")</f>
        <v/>
      </c>
      <c r="S18" s="601"/>
      <c r="T18" s="602"/>
      <c r="U18" s="609" t="s">
        <v>440</v>
      </c>
      <c r="V18" s="610"/>
      <c r="W18" s="669"/>
      <c r="X18" s="670"/>
      <c r="Y18" s="110"/>
      <c r="Z18" s="646"/>
      <c r="AA18" s="629"/>
      <c r="AB18" s="633"/>
      <c r="AC18" s="631"/>
      <c r="AD18" s="629"/>
      <c r="AE18" s="633"/>
      <c r="AF18" s="143"/>
      <c r="AG18" s="644"/>
      <c r="AH18" s="627"/>
      <c r="AI18" s="627"/>
      <c r="AJ18" s="627"/>
      <c r="AK18" s="627"/>
      <c r="AL18" s="629"/>
      <c r="AM18" s="631"/>
      <c r="AN18" s="633"/>
      <c r="AO18" s="635"/>
      <c r="AP18" s="640"/>
    </row>
    <row r="19" spans="1:43" ht="19.5" customHeight="1" x14ac:dyDescent="0.2">
      <c r="A19" s="647">
        <v>4</v>
      </c>
      <c r="B19" s="649" t="str">
        <f>IF(入力フォーム!E68="","",入力フォーム!E68)</f>
        <v/>
      </c>
      <c r="C19" s="650"/>
      <c r="D19" s="650"/>
      <c r="E19" s="650"/>
      <c r="F19" s="651"/>
      <c r="G19" s="652"/>
      <c r="H19" s="653"/>
      <c r="I19" s="654"/>
      <c r="J19" s="655" t="s">
        <v>420</v>
      </c>
      <c r="K19" s="107" t="s">
        <v>421</v>
      </c>
      <c r="L19" s="657" t="str">
        <f>IF(入力フォーム!E70="","",入力フォーム!E70)</f>
        <v/>
      </c>
      <c r="M19" s="658"/>
      <c r="N19" s="658"/>
      <c r="O19" s="658"/>
      <c r="P19" s="658"/>
      <c r="Q19" s="659"/>
      <c r="R19" s="603" t="str">
        <f>IF(B19="","",R17)</f>
        <v/>
      </c>
      <c r="S19" s="604"/>
      <c r="T19" s="605"/>
      <c r="U19" s="611" t="str">
        <f>IF(B19="","",入力フォーム!J72)</f>
        <v/>
      </c>
      <c r="V19" s="612"/>
      <c r="W19" s="636" t="str">
        <f>IF(B19="","",1)</f>
        <v/>
      </c>
      <c r="X19" s="638" t="s">
        <v>439</v>
      </c>
      <c r="Y19" s="108"/>
      <c r="Z19" s="645"/>
      <c r="AA19" s="628"/>
      <c r="AB19" s="632"/>
      <c r="AC19" s="630"/>
      <c r="AD19" s="628"/>
      <c r="AE19" s="632"/>
      <c r="AF19" s="142"/>
      <c r="AG19" s="611"/>
      <c r="AH19" s="626"/>
      <c r="AI19" s="626"/>
      <c r="AJ19" s="626"/>
      <c r="AK19" s="626"/>
      <c r="AL19" s="628"/>
      <c r="AM19" s="630"/>
      <c r="AN19" s="632"/>
      <c r="AO19" s="634"/>
      <c r="AP19" s="640"/>
    </row>
    <row r="20" spans="1:43" ht="19.5" customHeight="1" x14ac:dyDescent="0.2">
      <c r="A20" s="647"/>
      <c r="B20" s="672"/>
      <c r="C20" s="673"/>
      <c r="D20" s="673"/>
      <c r="E20" s="673"/>
      <c r="F20" s="674"/>
      <c r="G20" s="675"/>
      <c r="H20" s="676"/>
      <c r="I20" s="677"/>
      <c r="J20" s="671"/>
      <c r="K20" s="109" t="s">
        <v>422</v>
      </c>
      <c r="L20" s="678" t="str">
        <f>IF(入力フォーム!E71="","","("&amp;入力フォーム!E71&amp;")")</f>
        <v/>
      </c>
      <c r="M20" s="679"/>
      <c r="N20" s="679"/>
      <c r="O20" s="679"/>
      <c r="P20" s="679"/>
      <c r="Q20" s="680"/>
      <c r="R20" s="600" t="str">
        <f>IF(R19&lt;&gt;"","（　　　　　　　　　　　）","")</f>
        <v/>
      </c>
      <c r="S20" s="601"/>
      <c r="T20" s="602"/>
      <c r="U20" s="609" t="s">
        <v>440</v>
      </c>
      <c r="V20" s="610"/>
      <c r="W20" s="669"/>
      <c r="X20" s="670"/>
      <c r="Y20" s="110"/>
      <c r="Z20" s="646"/>
      <c r="AA20" s="629"/>
      <c r="AB20" s="633"/>
      <c r="AC20" s="631"/>
      <c r="AD20" s="629"/>
      <c r="AE20" s="633"/>
      <c r="AF20" s="143"/>
      <c r="AG20" s="644"/>
      <c r="AH20" s="627"/>
      <c r="AI20" s="627"/>
      <c r="AJ20" s="627"/>
      <c r="AK20" s="627"/>
      <c r="AL20" s="629"/>
      <c r="AM20" s="631"/>
      <c r="AN20" s="633"/>
      <c r="AO20" s="635"/>
      <c r="AP20" s="640"/>
    </row>
    <row r="21" spans="1:43" ht="19.5" customHeight="1" x14ac:dyDescent="0.2">
      <c r="A21" s="647">
        <v>5</v>
      </c>
      <c r="B21" s="649" t="str">
        <f>IF(入力フォーム!E73="","",入力フォーム!E73)</f>
        <v/>
      </c>
      <c r="C21" s="650"/>
      <c r="D21" s="650"/>
      <c r="E21" s="650"/>
      <c r="F21" s="651"/>
      <c r="G21" s="652"/>
      <c r="H21" s="653"/>
      <c r="I21" s="654"/>
      <c r="J21" s="655" t="s">
        <v>420</v>
      </c>
      <c r="K21" s="107" t="s">
        <v>421</v>
      </c>
      <c r="L21" s="657" t="str">
        <f>IF(入力フォーム!E75="","",入力フォーム!E75)</f>
        <v/>
      </c>
      <c r="M21" s="658"/>
      <c r="N21" s="658"/>
      <c r="O21" s="658"/>
      <c r="P21" s="658"/>
      <c r="Q21" s="659"/>
      <c r="R21" s="603" t="str">
        <f>IF(B21="","",R19)</f>
        <v/>
      </c>
      <c r="S21" s="604"/>
      <c r="T21" s="605"/>
      <c r="U21" s="611" t="str">
        <f>IF(B21="","",入力フォーム!J77)</f>
        <v/>
      </c>
      <c r="V21" s="612"/>
      <c r="W21" s="636" t="str">
        <f>IF(B21="","",1)</f>
        <v/>
      </c>
      <c r="X21" s="638" t="s">
        <v>439</v>
      </c>
      <c r="Y21" s="108"/>
      <c r="Z21" s="645"/>
      <c r="AA21" s="628"/>
      <c r="AB21" s="632"/>
      <c r="AC21" s="630"/>
      <c r="AD21" s="628"/>
      <c r="AE21" s="632"/>
      <c r="AF21" s="142"/>
      <c r="AG21" s="611"/>
      <c r="AH21" s="626"/>
      <c r="AI21" s="626"/>
      <c r="AJ21" s="626"/>
      <c r="AK21" s="626"/>
      <c r="AL21" s="628"/>
      <c r="AM21" s="630"/>
      <c r="AN21" s="632"/>
      <c r="AO21" s="634"/>
      <c r="AP21" s="640"/>
    </row>
    <row r="22" spans="1:43" ht="19.5" customHeight="1" x14ac:dyDescent="0.2">
      <c r="A22" s="647"/>
      <c r="B22" s="672"/>
      <c r="C22" s="673"/>
      <c r="D22" s="673"/>
      <c r="E22" s="673"/>
      <c r="F22" s="674"/>
      <c r="G22" s="675"/>
      <c r="H22" s="676"/>
      <c r="I22" s="677"/>
      <c r="J22" s="671"/>
      <c r="K22" s="109" t="s">
        <v>422</v>
      </c>
      <c r="L22" s="678" t="str">
        <f>IF(入力フォーム!E76="","","("&amp;入力フォーム!E76&amp;")")</f>
        <v/>
      </c>
      <c r="M22" s="679"/>
      <c r="N22" s="679"/>
      <c r="O22" s="679"/>
      <c r="P22" s="679"/>
      <c r="Q22" s="680"/>
      <c r="R22" s="600" t="str">
        <f>IF(R21&lt;&gt;"","（　　　　　　　　　　　）","")</f>
        <v/>
      </c>
      <c r="S22" s="601"/>
      <c r="T22" s="602"/>
      <c r="U22" s="681" t="s">
        <v>440</v>
      </c>
      <c r="V22" s="682"/>
      <c r="W22" s="669"/>
      <c r="X22" s="670"/>
      <c r="Y22" s="110"/>
      <c r="Z22" s="646"/>
      <c r="AA22" s="629"/>
      <c r="AB22" s="633"/>
      <c r="AC22" s="631"/>
      <c r="AD22" s="629"/>
      <c r="AE22" s="633"/>
      <c r="AF22" s="143"/>
      <c r="AG22" s="644"/>
      <c r="AH22" s="627"/>
      <c r="AI22" s="627"/>
      <c r="AJ22" s="627"/>
      <c r="AK22" s="627"/>
      <c r="AL22" s="629"/>
      <c r="AM22" s="631"/>
      <c r="AN22" s="633"/>
      <c r="AO22" s="635"/>
      <c r="AP22" s="640"/>
    </row>
    <row r="23" spans="1:43" ht="19.5" customHeight="1" x14ac:dyDescent="0.2">
      <c r="A23" s="647">
        <v>6</v>
      </c>
      <c r="B23" s="649" t="str">
        <f>IF(入力フォーム!E78="","",入力フォーム!E78)</f>
        <v/>
      </c>
      <c r="C23" s="650"/>
      <c r="D23" s="650"/>
      <c r="E23" s="650"/>
      <c r="F23" s="651"/>
      <c r="G23" s="652"/>
      <c r="H23" s="653"/>
      <c r="I23" s="654"/>
      <c r="J23" s="655" t="s">
        <v>420</v>
      </c>
      <c r="K23" s="107" t="s">
        <v>421</v>
      </c>
      <c r="L23" s="657" t="str">
        <f>IF(入力フォーム!E80="","",入力フォーム!E80)</f>
        <v/>
      </c>
      <c r="M23" s="658"/>
      <c r="N23" s="658"/>
      <c r="O23" s="658"/>
      <c r="P23" s="658"/>
      <c r="Q23" s="659"/>
      <c r="R23" s="603" t="str">
        <f>IF(B23="","",R13)</f>
        <v/>
      </c>
      <c r="S23" s="604"/>
      <c r="T23" s="605"/>
      <c r="U23" s="611" t="str">
        <f>IF(B23="","",入力フォーム!J82)</f>
        <v/>
      </c>
      <c r="V23" s="612"/>
      <c r="W23" s="636" t="str">
        <f>IF(B23="","",1)</f>
        <v/>
      </c>
      <c r="X23" s="638" t="s">
        <v>439</v>
      </c>
      <c r="Y23" s="108"/>
      <c r="Z23" s="645"/>
      <c r="AA23" s="628"/>
      <c r="AB23" s="632"/>
      <c r="AC23" s="630"/>
      <c r="AD23" s="628"/>
      <c r="AE23" s="632"/>
      <c r="AF23" s="142"/>
      <c r="AG23" s="611"/>
      <c r="AH23" s="626"/>
      <c r="AI23" s="626"/>
      <c r="AJ23" s="626"/>
      <c r="AK23" s="626"/>
      <c r="AL23" s="628"/>
      <c r="AM23" s="630"/>
      <c r="AN23" s="632"/>
      <c r="AO23" s="634"/>
      <c r="AP23" s="640"/>
    </row>
    <row r="24" spans="1:43" ht="19.5" customHeight="1" x14ac:dyDescent="0.2">
      <c r="A24" s="647"/>
      <c r="B24" s="672"/>
      <c r="C24" s="673"/>
      <c r="D24" s="673"/>
      <c r="E24" s="673"/>
      <c r="F24" s="674"/>
      <c r="G24" s="675"/>
      <c r="H24" s="676"/>
      <c r="I24" s="677"/>
      <c r="J24" s="671"/>
      <c r="K24" s="109" t="s">
        <v>422</v>
      </c>
      <c r="L24" s="678" t="str">
        <f>IF(入力フォーム!E81="","","("&amp;入力フォーム!E81&amp;")")</f>
        <v/>
      </c>
      <c r="M24" s="679"/>
      <c r="N24" s="679"/>
      <c r="O24" s="679"/>
      <c r="P24" s="679"/>
      <c r="Q24" s="680"/>
      <c r="R24" s="600" t="str">
        <f>IF(R23&lt;&gt;"","（　　　　　　　　　　　）","")</f>
        <v/>
      </c>
      <c r="S24" s="601"/>
      <c r="T24" s="602"/>
      <c r="U24" s="609" t="s">
        <v>440</v>
      </c>
      <c r="V24" s="610"/>
      <c r="W24" s="669"/>
      <c r="X24" s="670"/>
      <c r="Y24" s="110"/>
      <c r="Z24" s="646"/>
      <c r="AA24" s="629"/>
      <c r="AB24" s="633"/>
      <c r="AC24" s="631"/>
      <c r="AD24" s="629"/>
      <c r="AE24" s="633"/>
      <c r="AF24" s="143"/>
      <c r="AG24" s="644"/>
      <c r="AH24" s="627"/>
      <c r="AI24" s="627"/>
      <c r="AJ24" s="627"/>
      <c r="AK24" s="627"/>
      <c r="AL24" s="629"/>
      <c r="AM24" s="631"/>
      <c r="AN24" s="633"/>
      <c r="AO24" s="635"/>
      <c r="AP24" s="640"/>
      <c r="AQ24" s="112"/>
    </row>
    <row r="25" spans="1:43" ht="19.5" customHeight="1" x14ac:dyDescent="0.2">
      <c r="A25" s="647">
        <v>7</v>
      </c>
      <c r="B25" s="649"/>
      <c r="C25" s="650"/>
      <c r="D25" s="650"/>
      <c r="E25" s="650"/>
      <c r="F25" s="651"/>
      <c r="G25" s="652"/>
      <c r="H25" s="653"/>
      <c r="I25" s="654"/>
      <c r="J25" s="655" t="s">
        <v>420</v>
      </c>
      <c r="K25" s="107" t="s">
        <v>421</v>
      </c>
      <c r="L25" s="657" t="str">
        <f>IF(B25="","",L23)</f>
        <v/>
      </c>
      <c r="M25" s="658"/>
      <c r="N25" s="658"/>
      <c r="O25" s="658"/>
      <c r="P25" s="658"/>
      <c r="Q25" s="659"/>
      <c r="R25" s="603" t="str">
        <f>IF(B25="","",R23)</f>
        <v/>
      </c>
      <c r="S25" s="604"/>
      <c r="T25" s="605"/>
      <c r="U25" s="640" t="str">
        <f>IF(B25="","",IF(入力フォーム!#REF!="","",入力フォーム!#REF!))</f>
        <v/>
      </c>
      <c r="V25" s="641"/>
      <c r="W25" s="636" t="str">
        <f>IF(B25="","",1)</f>
        <v/>
      </c>
      <c r="X25" s="638" t="s">
        <v>439</v>
      </c>
      <c r="Y25" s="108"/>
      <c r="Z25" s="645"/>
      <c r="AA25" s="628"/>
      <c r="AB25" s="632"/>
      <c r="AC25" s="630"/>
      <c r="AD25" s="628"/>
      <c r="AE25" s="632"/>
      <c r="AF25" s="142"/>
      <c r="AG25" s="611"/>
      <c r="AH25" s="626"/>
      <c r="AI25" s="626"/>
      <c r="AJ25" s="626"/>
      <c r="AK25" s="626"/>
      <c r="AL25" s="628"/>
      <c r="AM25" s="630"/>
      <c r="AN25" s="632"/>
      <c r="AO25" s="634"/>
      <c r="AP25" s="640"/>
    </row>
    <row r="26" spans="1:43" ht="19.5" customHeight="1" x14ac:dyDescent="0.2">
      <c r="A26" s="647"/>
      <c r="B26" s="672"/>
      <c r="C26" s="673"/>
      <c r="D26" s="673"/>
      <c r="E26" s="673"/>
      <c r="F26" s="674"/>
      <c r="G26" s="675"/>
      <c r="H26" s="676"/>
      <c r="I26" s="677"/>
      <c r="J26" s="671"/>
      <c r="K26" s="109" t="s">
        <v>422</v>
      </c>
      <c r="L26" s="678" t="str">
        <f>IF(B25="","",L24)</f>
        <v/>
      </c>
      <c r="M26" s="679"/>
      <c r="N26" s="679"/>
      <c r="O26" s="679"/>
      <c r="P26" s="679"/>
      <c r="Q26" s="680"/>
      <c r="R26" s="600" t="str">
        <f>IF(B26="","",R24)</f>
        <v/>
      </c>
      <c r="S26" s="601"/>
      <c r="T26" s="602"/>
      <c r="U26" s="609" t="s">
        <v>440</v>
      </c>
      <c r="V26" s="610"/>
      <c r="W26" s="669"/>
      <c r="X26" s="670"/>
      <c r="Y26" s="110"/>
      <c r="Z26" s="646"/>
      <c r="AA26" s="629"/>
      <c r="AB26" s="633"/>
      <c r="AC26" s="631"/>
      <c r="AD26" s="629"/>
      <c r="AE26" s="633"/>
      <c r="AF26" s="143"/>
      <c r="AG26" s="644"/>
      <c r="AH26" s="627"/>
      <c r="AI26" s="627"/>
      <c r="AJ26" s="627"/>
      <c r="AK26" s="627"/>
      <c r="AL26" s="629"/>
      <c r="AM26" s="631"/>
      <c r="AN26" s="633"/>
      <c r="AO26" s="635"/>
      <c r="AP26" s="640"/>
    </row>
    <row r="27" spans="1:43" ht="19.5" customHeight="1" x14ac:dyDescent="0.2">
      <c r="A27" s="647">
        <v>8</v>
      </c>
      <c r="B27" s="649"/>
      <c r="C27" s="650"/>
      <c r="D27" s="650"/>
      <c r="E27" s="650"/>
      <c r="F27" s="651"/>
      <c r="G27" s="652"/>
      <c r="H27" s="653"/>
      <c r="I27" s="654"/>
      <c r="J27" s="655" t="s">
        <v>420</v>
      </c>
      <c r="K27" s="107" t="s">
        <v>421</v>
      </c>
      <c r="L27" s="657" t="str">
        <f>IF(B27="","",L25)</f>
        <v/>
      </c>
      <c r="M27" s="658"/>
      <c r="N27" s="658"/>
      <c r="O27" s="658"/>
      <c r="P27" s="658"/>
      <c r="Q27" s="659"/>
      <c r="R27" s="603" t="str">
        <f t="shared" ref="R27:R32" si="0">IF(B27="","",R25)</f>
        <v/>
      </c>
      <c r="S27" s="604"/>
      <c r="T27" s="605"/>
      <c r="U27" s="640" t="str">
        <f>IF(B27="","",IF(入力フォーム!J135="","",入力フォーム!J135))</f>
        <v/>
      </c>
      <c r="V27" s="641"/>
      <c r="W27" s="636" t="str">
        <f>IF(B27="","",1)</f>
        <v/>
      </c>
      <c r="X27" s="638" t="s">
        <v>439</v>
      </c>
      <c r="Y27" s="108"/>
      <c r="Z27" s="645"/>
      <c r="AA27" s="628"/>
      <c r="AB27" s="632"/>
      <c r="AC27" s="630"/>
      <c r="AD27" s="628"/>
      <c r="AE27" s="632"/>
      <c r="AF27" s="142"/>
      <c r="AG27" s="611"/>
      <c r="AH27" s="626"/>
      <c r="AI27" s="626"/>
      <c r="AJ27" s="626"/>
      <c r="AK27" s="626"/>
      <c r="AL27" s="628"/>
      <c r="AM27" s="630"/>
      <c r="AN27" s="632"/>
      <c r="AO27" s="634"/>
      <c r="AP27" s="640"/>
    </row>
    <row r="28" spans="1:43" ht="19.5" customHeight="1" x14ac:dyDescent="0.2">
      <c r="A28" s="647"/>
      <c r="B28" s="672"/>
      <c r="C28" s="673"/>
      <c r="D28" s="673"/>
      <c r="E28" s="673"/>
      <c r="F28" s="674"/>
      <c r="G28" s="675"/>
      <c r="H28" s="676"/>
      <c r="I28" s="677"/>
      <c r="J28" s="671"/>
      <c r="K28" s="109" t="s">
        <v>422</v>
      </c>
      <c r="L28" s="678" t="str">
        <f>IF(B27="","",L26)</f>
        <v/>
      </c>
      <c r="M28" s="679"/>
      <c r="N28" s="679"/>
      <c r="O28" s="679"/>
      <c r="P28" s="679"/>
      <c r="Q28" s="680"/>
      <c r="R28" s="600" t="str">
        <f t="shared" si="0"/>
        <v/>
      </c>
      <c r="S28" s="601"/>
      <c r="T28" s="602"/>
      <c r="U28" s="609" t="s">
        <v>440</v>
      </c>
      <c r="V28" s="610"/>
      <c r="W28" s="669"/>
      <c r="X28" s="670"/>
      <c r="Y28" s="110"/>
      <c r="Z28" s="646"/>
      <c r="AA28" s="629"/>
      <c r="AB28" s="633"/>
      <c r="AC28" s="631"/>
      <c r="AD28" s="629"/>
      <c r="AE28" s="633"/>
      <c r="AF28" s="143"/>
      <c r="AG28" s="644"/>
      <c r="AH28" s="627"/>
      <c r="AI28" s="627"/>
      <c r="AJ28" s="627"/>
      <c r="AK28" s="627"/>
      <c r="AL28" s="629"/>
      <c r="AM28" s="631"/>
      <c r="AN28" s="633"/>
      <c r="AO28" s="635"/>
      <c r="AP28" s="640"/>
    </row>
    <row r="29" spans="1:43" ht="19.5" customHeight="1" x14ac:dyDescent="0.2">
      <c r="A29" s="647">
        <v>9</v>
      </c>
      <c r="B29" s="649"/>
      <c r="C29" s="650"/>
      <c r="D29" s="650"/>
      <c r="E29" s="650"/>
      <c r="F29" s="651"/>
      <c r="G29" s="652"/>
      <c r="H29" s="653"/>
      <c r="I29" s="654"/>
      <c r="J29" s="655" t="s">
        <v>420</v>
      </c>
      <c r="K29" s="107" t="s">
        <v>421</v>
      </c>
      <c r="L29" s="657" t="str">
        <f>IF(B29="","",L27)</f>
        <v/>
      </c>
      <c r="M29" s="658"/>
      <c r="N29" s="658"/>
      <c r="O29" s="658"/>
      <c r="P29" s="658"/>
      <c r="Q29" s="659"/>
      <c r="R29" s="603" t="str">
        <f t="shared" si="0"/>
        <v/>
      </c>
      <c r="S29" s="604"/>
      <c r="T29" s="605"/>
      <c r="U29" s="640" t="str">
        <f>IF(B29="","",IF(入力フォーム!#REF!="","",入力フォーム!#REF!))</f>
        <v/>
      </c>
      <c r="V29" s="641"/>
      <c r="W29" s="636" t="str">
        <f>IF(B29="","",1)</f>
        <v/>
      </c>
      <c r="X29" s="638" t="s">
        <v>439</v>
      </c>
      <c r="Y29" s="108"/>
      <c r="Z29" s="645"/>
      <c r="AA29" s="628"/>
      <c r="AB29" s="632"/>
      <c r="AC29" s="630"/>
      <c r="AD29" s="628"/>
      <c r="AE29" s="632"/>
      <c r="AF29" s="142"/>
      <c r="AG29" s="611"/>
      <c r="AH29" s="626"/>
      <c r="AI29" s="626"/>
      <c r="AJ29" s="626"/>
      <c r="AK29" s="626"/>
      <c r="AL29" s="628"/>
      <c r="AM29" s="630"/>
      <c r="AN29" s="632"/>
      <c r="AO29" s="634"/>
      <c r="AP29" s="640"/>
    </row>
    <row r="30" spans="1:43" ht="19.5" customHeight="1" x14ac:dyDescent="0.2">
      <c r="A30" s="647"/>
      <c r="B30" s="672"/>
      <c r="C30" s="673"/>
      <c r="D30" s="673"/>
      <c r="E30" s="673"/>
      <c r="F30" s="674"/>
      <c r="G30" s="675"/>
      <c r="H30" s="676"/>
      <c r="I30" s="677"/>
      <c r="J30" s="671"/>
      <c r="K30" s="109" t="s">
        <v>422</v>
      </c>
      <c r="L30" s="678" t="str">
        <f>IF(B29="","",L28)</f>
        <v/>
      </c>
      <c r="M30" s="679"/>
      <c r="N30" s="679"/>
      <c r="O30" s="679"/>
      <c r="P30" s="679"/>
      <c r="Q30" s="680"/>
      <c r="R30" s="600" t="str">
        <f t="shared" si="0"/>
        <v/>
      </c>
      <c r="S30" s="601"/>
      <c r="T30" s="602"/>
      <c r="U30" s="609" t="s">
        <v>440</v>
      </c>
      <c r="V30" s="610"/>
      <c r="W30" s="669"/>
      <c r="X30" s="670"/>
      <c r="Y30" s="110"/>
      <c r="Z30" s="646"/>
      <c r="AA30" s="629"/>
      <c r="AB30" s="633"/>
      <c r="AC30" s="631"/>
      <c r="AD30" s="629"/>
      <c r="AE30" s="633"/>
      <c r="AF30" s="143"/>
      <c r="AG30" s="644"/>
      <c r="AH30" s="627"/>
      <c r="AI30" s="627"/>
      <c r="AJ30" s="627"/>
      <c r="AK30" s="627"/>
      <c r="AL30" s="629"/>
      <c r="AM30" s="631"/>
      <c r="AN30" s="633"/>
      <c r="AO30" s="635"/>
      <c r="AP30" s="640"/>
    </row>
    <row r="31" spans="1:43" ht="19.5" customHeight="1" x14ac:dyDescent="0.2">
      <c r="A31" s="647">
        <v>10</v>
      </c>
      <c r="B31" s="649" t="str">
        <f>IF(B32="","",入力フォーム!#REF!)</f>
        <v/>
      </c>
      <c r="C31" s="650"/>
      <c r="D31" s="650"/>
      <c r="E31" s="650"/>
      <c r="F31" s="651"/>
      <c r="G31" s="652"/>
      <c r="H31" s="653"/>
      <c r="I31" s="654"/>
      <c r="J31" s="655" t="s">
        <v>420</v>
      </c>
      <c r="K31" s="107" t="s">
        <v>421</v>
      </c>
      <c r="L31" s="657" t="str">
        <f>IF(B31="","",L29)</f>
        <v/>
      </c>
      <c r="M31" s="658"/>
      <c r="N31" s="658"/>
      <c r="O31" s="658"/>
      <c r="P31" s="658"/>
      <c r="Q31" s="659"/>
      <c r="R31" s="603" t="str">
        <f t="shared" si="0"/>
        <v/>
      </c>
      <c r="S31" s="604"/>
      <c r="T31" s="605"/>
      <c r="U31" s="640" t="str">
        <f>IF(B31="","",IF(入力フォーム!J136="","",入力フォーム!J136))</f>
        <v/>
      </c>
      <c r="V31" s="641"/>
      <c r="W31" s="636" t="str">
        <f>IF(B31="","",1)</f>
        <v/>
      </c>
      <c r="X31" s="638" t="s">
        <v>439</v>
      </c>
      <c r="Y31" s="108"/>
      <c r="Z31" s="645"/>
      <c r="AA31" s="628"/>
      <c r="AB31" s="632"/>
      <c r="AC31" s="630"/>
      <c r="AD31" s="628"/>
      <c r="AE31" s="632"/>
      <c r="AF31" s="142"/>
      <c r="AG31" s="611"/>
      <c r="AH31" s="626"/>
      <c r="AI31" s="626"/>
      <c r="AJ31" s="626"/>
      <c r="AK31" s="626"/>
      <c r="AL31" s="628"/>
      <c r="AM31" s="630"/>
      <c r="AN31" s="632"/>
      <c r="AO31" s="634"/>
      <c r="AP31" s="640"/>
    </row>
    <row r="32" spans="1:43" ht="19.5" customHeight="1" thickBot="1" x14ac:dyDescent="0.25">
      <c r="A32" s="648"/>
      <c r="B32" s="660" t="str">
        <f>IF(入力フォーム!E136="","",入力フォーム!E136)</f>
        <v/>
      </c>
      <c r="C32" s="661"/>
      <c r="D32" s="661"/>
      <c r="E32" s="661"/>
      <c r="F32" s="662"/>
      <c r="G32" s="663"/>
      <c r="H32" s="664"/>
      <c r="I32" s="665"/>
      <c r="J32" s="656"/>
      <c r="K32" s="113" t="s">
        <v>422</v>
      </c>
      <c r="L32" s="666" t="str">
        <f>IF(B31="","",L30)</f>
        <v/>
      </c>
      <c r="M32" s="667"/>
      <c r="N32" s="667"/>
      <c r="O32" s="667"/>
      <c r="P32" s="667"/>
      <c r="Q32" s="668"/>
      <c r="R32" s="606" t="str">
        <f t="shared" si="0"/>
        <v/>
      </c>
      <c r="S32" s="607"/>
      <c r="T32" s="608"/>
      <c r="U32" s="642" t="s">
        <v>440</v>
      </c>
      <c r="V32" s="643"/>
      <c r="W32" s="637"/>
      <c r="X32" s="639"/>
      <c r="Y32" s="114"/>
      <c r="Z32" s="646"/>
      <c r="AA32" s="629"/>
      <c r="AB32" s="633"/>
      <c r="AC32" s="631"/>
      <c r="AD32" s="629"/>
      <c r="AE32" s="633"/>
      <c r="AF32" s="143"/>
      <c r="AG32" s="644"/>
      <c r="AH32" s="627"/>
      <c r="AI32" s="627"/>
      <c r="AJ32" s="627"/>
      <c r="AK32" s="627"/>
      <c r="AL32" s="629"/>
      <c r="AM32" s="631"/>
      <c r="AN32" s="633"/>
      <c r="AO32" s="635"/>
      <c r="AP32" s="640"/>
    </row>
    <row r="33" spans="4:42" ht="19" customHeight="1" x14ac:dyDescent="0.2">
      <c r="I33" s="613" t="s">
        <v>423</v>
      </c>
      <c r="J33" s="613"/>
      <c r="K33" s="613"/>
      <c r="L33" s="613"/>
      <c r="M33" s="613"/>
      <c r="N33" s="613"/>
      <c r="O33" s="613"/>
      <c r="P33" s="613"/>
      <c r="Q33" s="613"/>
      <c r="R33" s="613"/>
      <c r="T33" s="614" t="s">
        <v>434</v>
      </c>
      <c r="U33" s="614"/>
      <c r="V33" s="614"/>
      <c r="W33" s="614"/>
      <c r="X33" s="115"/>
      <c r="Y33" s="116"/>
      <c r="Z33" s="117"/>
      <c r="AA33" s="118"/>
      <c r="AB33" s="116"/>
      <c r="AC33" s="117"/>
      <c r="AD33" s="118"/>
      <c r="AE33" s="116"/>
      <c r="AF33" s="144"/>
      <c r="AG33" s="119">
        <v>9</v>
      </c>
      <c r="AH33" s="120">
        <v>9</v>
      </c>
      <c r="AI33" s="120">
        <v>9</v>
      </c>
      <c r="AJ33" s="120">
        <v>9</v>
      </c>
      <c r="AK33" s="120">
        <v>9</v>
      </c>
      <c r="AL33" s="120">
        <v>9</v>
      </c>
      <c r="AM33" s="120">
        <v>9</v>
      </c>
      <c r="AN33" s="121">
        <v>9</v>
      </c>
      <c r="AO33" s="122"/>
      <c r="AP33" s="123"/>
    </row>
    <row r="34" spans="4:42" ht="19" customHeight="1" thickBot="1" x14ac:dyDescent="0.25">
      <c r="E34" s="111"/>
      <c r="J34" s="615" t="s">
        <v>424</v>
      </c>
      <c r="K34" s="616"/>
      <c r="L34" s="124"/>
      <c r="M34" s="125"/>
      <c r="N34" s="124"/>
      <c r="O34" s="125"/>
      <c r="P34" s="124"/>
      <c r="Q34" s="125"/>
      <c r="R34" s="103"/>
      <c r="T34" s="617" t="s">
        <v>425</v>
      </c>
      <c r="U34" s="617"/>
      <c r="V34" s="617"/>
      <c r="W34" s="617"/>
      <c r="X34" s="126"/>
      <c r="Y34" s="116"/>
      <c r="Z34" s="117"/>
      <c r="AA34" s="118"/>
      <c r="AB34" s="116"/>
      <c r="AC34" s="117"/>
      <c r="AD34" s="118"/>
      <c r="AE34" s="116"/>
      <c r="AF34" s="123"/>
      <c r="AG34" s="618" t="s">
        <v>426</v>
      </c>
      <c r="AH34" s="619"/>
      <c r="AI34" s="619"/>
      <c r="AJ34" s="619"/>
      <c r="AK34" s="619"/>
      <c r="AL34" s="619"/>
      <c r="AM34" s="619"/>
      <c r="AN34" s="619"/>
      <c r="AO34" s="619"/>
      <c r="AP34" s="127"/>
    </row>
    <row r="35" spans="4:42" ht="19" customHeight="1" thickBot="1" x14ac:dyDescent="0.25">
      <c r="D35" s="128"/>
      <c r="E35" s="128"/>
      <c r="F35" s="128"/>
      <c r="G35" s="128"/>
      <c r="J35" s="620" t="s">
        <v>427</v>
      </c>
      <c r="K35" s="621"/>
      <c r="L35" s="622" t="s">
        <v>435</v>
      </c>
      <c r="M35" s="623"/>
      <c r="N35" s="624"/>
      <c r="O35" s="129"/>
      <c r="P35" s="130"/>
      <c r="Q35" s="131"/>
      <c r="R35" s="132"/>
      <c r="T35" s="625" t="s">
        <v>436</v>
      </c>
      <c r="U35" s="625"/>
      <c r="V35" s="625"/>
      <c r="W35" s="625"/>
      <c r="X35" s="126"/>
      <c r="Y35" s="116"/>
      <c r="Z35" s="117"/>
      <c r="AA35" s="118"/>
      <c r="AB35" s="116"/>
      <c r="AC35" s="117"/>
      <c r="AD35" s="118"/>
      <c r="AE35" s="116"/>
      <c r="AF35" s="123"/>
      <c r="AG35" s="133"/>
      <c r="AH35" s="134"/>
      <c r="AI35" s="134"/>
      <c r="AJ35" s="134"/>
      <c r="AK35" s="134"/>
      <c r="AL35" s="134"/>
      <c r="AM35" s="134"/>
      <c r="AN35" s="134"/>
      <c r="AO35" s="134"/>
      <c r="AP35" s="135"/>
    </row>
    <row r="36" spans="4:42" ht="20.149999999999999" customHeight="1" x14ac:dyDescent="0.2"/>
    <row r="37" spans="4:42" ht="20.149999999999999" hidden="1" customHeight="1" x14ac:dyDescent="0.2"/>
    <row r="38" spans="4:42" ht="20.149999999999999" hidden="1" customHeight="1" x14ac:dyDescent="0.2"/>
    <row r="39" spans="4:42" ht="20.149999999999999" hidden="1" customHeight="1" x14ac:dyDescent="0.2"/>
    <row r="40" spans="4:42" ht="20.149999999999999" hidden="1" customHeight="1" x14ac:dyDescent="0.2"/>
  </sheetData>
  <sheetProtection algorithmName="SHA-512" hashValue="HH+AfZaAtyAHtmHmY8vInumLB2ITA8IDjsAr4T+aexbM+fJR26wVNkeZvNS5JYkxCK1XkL/kjSSNCauL2TmCZw==" saltValue="21b80hL0flNwfzSucpidRQ==" spinCount="100000" sheet="1" objects="1" scenarios="1"/>
  <mergeCells count="346">
    <mergeCell ref="V4:Y5"/>
    <mergeCell ref="D1:G1"/>
    <mergeCell ref="A2:C2"/>
    <mergeCell ref="D2:D3"/>
    <mergeCell ref="E2:G3"/>
    <mergeCell ref="H2:AP3"/>
    <mergeCell ref="A4:B6"/>
    <mergeCell ref="C4:G6"/>
    <mergeCell ref="H4:H6"/>
    <mergeCell ref="I4:R6"/>
    <mergeCell ref="S4:U5"/>
    <mergeCell ref="Z4:AD5"/>
    <mergeCell ref="AE4:AE7"/>
    <mergeCell ref="AG4:AO9"/>
    <mergeCell ref="S6:U7"/>
    <mergeCell ref="V6:Y7"/>
    <mergeCell ref="Z6:AD9"/>
    <mergeCell ref="S8:U9"/>
    <mergeCell ref="V8:Y9"/>
    <mergeCell ref="AE8:AE9"/>
    <mergeCell ref="A7:B9"/>
    <mergeCell ref="C7:E9"/>
    <mergeCell ref="F7:F9"/>
    <mergeCell ref="G7:G9"/>
    <mergeCell ref="A11:F12"/>
    <mergeCell ref="G11:I12"/>
    <mergeCell ref="J11:K12"/>
    <mergeCell ref="L11:Q12"/>
    <mergeCell ref="R11:T12"/>
    <mergeCell ref="U11:V12"/>
    <mergeCell ref="W11:X12"/>
    <mergeCell ref="Y11:Y12"/>
    <mergeCell ref="Z11:AE11"/>
    <mergeCell ref="A13:A14"/>
    <mergeCell ref="B13:F13"/>
    <mergeCell ref="G13:I13"/>
    <mergeCell ref="J13:J14"/>
    <mergeCell ref="L13:Q13"/>
    <mergeCell ref="B14:F14"/>
    <mergeCell ref="G14:I14"/>
    <mergeCell ref="L14:Q14"/>
    <mergeCell ref="R13:T13"/>
    <mergeCell ref="H7:H9"/>
    <mergeCell ref="I7:R9"/>
    <mergeCell ref="AK13:AK14"/>
    <mergeCell ref="AL13:AL14"/>
    <mergeCell ref="AM13:AM14"/>
    <mergeCell ref="AN13:AN14"/>
    <mergeCell ref="AO13:AO14"/>
    <mergeCell ref="AP13:AP14"/>
    <mergeCell ref="AD13:AD14"/>
    <mergeCell ref="AE13:AE14"/>
    <mergeCell ref="AG13:AG14"/>
    <mergeCell ref="AH13:AH14"/>
    <mergeCell ref="AI13:AI14"/>
    <mergeCell ref="AJ13:AJ14"/>
    <mergeCell ref="Z13:Z14"/>
    <mergeCell ref="AA13:AA14"/>
    <mergeCell ref="AB13:AB14"/>
    <mergeCell ref="AC13:AC14"/>
    <mergeCell ref="X13:X14"/>
    <mergeCell ref="W13:W14"/>
    <mergeCell ref="AG11:AN12"/>
    <mergeCell ref="AP11:AP12"/>
    <mergeCell ref="Z12:AE12"/>
    <mergeCell ref="Z15:Z16"/>
    <mergeCell ref="AA15:AA16"/>
    <mergeCell ref="AB15:AB16"/>
    <mergeCell ref="AC15:AC16"/>
    <mergeCell ref="W15:W16"/>
    <mergeCell ref="X15:X16"/>
    <mergeCell ref="A15:A16"/>
    <mergeCell ref="B15:F15"/>
    <mergeCell ref="G15:I15"/>
    <mergeCell ref="J15:J16"/>
    <mergeCell ref="L15:Q15"/>
    <mergeCell ref="B16:F16"/>
    <mergeCell ref="G16:I16"/>
    <mergeCell ref="L16:Q16"/>
    <mergeCell ref="AK15:AK16"/>
    <mergeCell ref="AL15:AL16"/>
    <mergeCell ref="AM15:AM16"/>
    <mergeCell ref="AN15:AN16"/>
    <mergeCell ref="AO15:AO16"/>
    <mergeCell ref="AP15:AP16"/>
    <mergeCell ref="AD15:AD16"/>
    <mergeCell ref="AE15:AE16"/>
    <mergeCell ref="AG15:AG16"/>
    <mergeCell ref="AH15:AH16"/>
    <mergeCell ref="AI15:AI16"/>
    <mergeCell ref="AJ15:AJ16"/>
    <mergeCell ref="Z17:Z18"/>
    <mergeCell ref="AA17:AA18"/>
    <mergeCell ref="AB17:AB18"/>
    <mergeCell ref="AC17:AC18"/>
    <mergeCell ref="W17:W18"/>
    <mergeCell ref="X17:X18"/>
    <mergeCell ref="A17:A18"/>
    <mergeCell ref="B17:F17"/>
    <mergeCell ref="G17:I17"/>
    <mergeCell ref="J17:J18"/>
    <mergeCell ref="L17:Q17"/>
    <mergeCell ref="B18:F18"/>
    <mergeCell ref="G18:I18"/>
    <mergeCell ref="L18:Q18"/>
    <mergeCell ref="AK17:AK18"/>
    <mergeCell ref="AL17:AL18"/>
    <mergeCell ref="AM17:AM18"/>
    <mergeCell ref="AN17:AN18"/>
    <mergeCell ref="AO17:AO18"/>
    <mergeCell ref="AP17:AP18"/>
    <mergeCell ref="AD17:AD18"/>
    <mergeCell ref="AE17:AE18"/>
    <mergeCell ref="AG17:AG18"/>
    <mergeCell ref="AH17:AH18"/>
    <mergeCell ref="AI17:AI18"/>
    <mergeCell ref="AJ17:AJ18"/>
    <mergeCell ref="Z19:Z20"/>
    <mergeCell ref="AA19:AA20"/>
    <mergeCell ref="AB19:AB20"/>
    <mergeCell ref="AC19:AC20"/>
    <mergeCell ref="W19:W20"/>
    <mergeCell ref="X19:X20"/>
    <mergeCell ref="U20:V20"/>
    <mergeCell ref="A19:A20"/>
    <mergeCell ref="B19:F19"/>
    <mergeCell ref="G19:I19"/>
    <mergeCell ref="J19:J20"/>
    <mergeCell ref="L19:Q19"/>
    <mergeCell ref="B20:F20"/>
    <mergeCell ref="G20:I20"/>
    <mergeCell ref="L20:Q20"/>
    <mergeCell ref="R20:T20"/>
    <mergeCell ref="AK19:AK20"/>
    <mergeCell ref="AL19:AL20"/>
    <mergeCell ref="AM19:AM20"/>
    <mergeCell ref="AN19:AN20"/>
    <mergeCell ref="AO19:AO20"/>
    <mergeCell ref="AP19:AP20"/>
    <mergeCell ref="AD19:AD20"/>
    <mergeCell ref="AE19:AE20"/>
    <mergeCell ref="AG19:AG20"/>
    <mergeCell ref="AH19:AH20"/>
    <mergeCell ref="AI19:AI20"/>
    <mergeCell ref="AJ19:AJ20"/>
    <mergeCell ref="Z21:Z22"/>
    <mergeCell ref="AA21:AA22"/>
    <mergeCell ref="AB21:AB22"/>
    <mergeCell ref="AC21:AC22"/>
    <mergeCell ref="W21:W22"/>
    <mergeCell ref="X21:X22"/>
    <mergeCell ref="U21:V21"/>
    <mergeCell ref="U22:V22"/>
    <mergeCell ref="A21:A22"/>
    <mergeCell ref="B21:F21"/>
    <mergeCell ref="G21:I21"/>
    <mergeCell ref="J21:J22"/>
    <mergeCell ref="L21:Q21"/>
    <mergeCell ref="B22:F22"/>
    <mergeCell ref="G22:I22"/>
    <mergeCell ref="L22:Q22"/>
    <mergeCell ref="R21:T21"/>
    <mergeCell ref="AK21:AK22"/>
    <mergeCell ref="AL21:AL22"/>
    <mergeCell ref="AM21:AM22"/>
    <mergeCell ref="AN21:AN22"/>
    <mergeCell ref="AO21:AO22"/>
    <mergeCell ref="AP21:AP22"/>
    <mergeCell ref="AD21:AD22"/>
    <mergeCell ref="AE21:AE22"/>
    <mergeCell ref="AG21:AG22"/>
    <mergeCell ref="AH21:AH22"/>
    <mergeCell ref="AI21:AI22"/>
    <mergeCell ref="AJ21:AJ22"/>
    <mergeCell ref="Z23:Z24"/>
    <mergeCell ref="AA23:AA24"/>
    <mergeCell ref="AB23:AB24"/>
    <mergeCell ref="AC23:AC24"/>
    <mergeCell ref="W23:W24"/>
    <mergeCell ref="X23:X24"/>
    <mergeCell ref="U23:V23"/>
    <mergeCell ref="U24:V24"/>
    <mergeCell ref="A23:A24"/>
    <mergeCell ref="B23:F23"/>
    <mergeCell ref="G23:I23"/>
    <mergeCell ref="J23:J24"/>
    <mergeCell ref="L23:Q23"/>
    <mergeCell ref="B24:F24"/>
    <mergeCell ref="G24:I24"/>
    <mergeCell ref="L24:Q24"/>
    <mergeCell ref="AK23:AK24"/>
    <mergeCell ref="AL23:AL24"/>
    <mergeCell ref="AM23:AM24"/>
    <mergeCell ref="AN23:AN24"/>
    <mergeCell ref="AO23:AO24"/>
    <mergeCell ref="AP23:AP24"/>
    <mergeCell ref="AD23:AD24"/>
    <mergeCell ref="AE23:AE24"/>
    <mergeCell ref="AG23:AG24"/>
    <mergeCell ref="AH23:AH24"/>
    <mergeCell ref="AI23:AI24"/>
    <mergeCell ref="AJ23:AJ24"/>
    <mergeCell ref="Z25:Z26"/>
    <mergeCell ref="AA25:AA26"/>
    <mergeCell ref="AB25:AB26"/>
    <mergeCell ref="AC25:AC26"/>
    <mergeCell ref="W25:W26"/>
    <mergeCell ref="X25:X26"/>
    <mergeCell ref="U25:V25"/>
    <mergeCell ref="U26:V26"/>
    <mergeCell ref="A25:A26"/>
    <mergeCell ref="B25:F25"/>
    <mergeCell ref="G25:I25"/>
    <mergeCell ref="J25:J26"/>
    <mergeCell ref="L25:Q25"/>
    <mergeCell ref="B26:F26"/>
    <mergeCell ref="G26:I26"/>
    <mergeCell ref="L26:Q26"/>
    <mergeCell ref="AK25:AK26"/>
    <mergeCell ref="AL25:AL26"/>
    <mergeCell ref="AM25:AM26"/>
    <mergeCell ref="AN25:AN26"/>
    <mergeCell ref="AO25:AO26"/>
    <mergeCell ref="AP25:AP26"/>
    <mergeCell ref="AD25:AD26"/>
    <mergeCell ref="AE25:AE26"/>
    <mergeCell ref="AG25:AG26"/>
    <mergeCell ref="AH25:AH26"/>
    <mergeCell ref="AI25:AI26"/>
    <mergeCell ref="AJ25:AJ26"/>
    <mergeCell ref="A27:A28"/>
    <mergeCell ref="B27:F27"/>
    <mergeCell ref="G27:I27"/>
    <mergeCell ref="J27:J28"/>
    <mergeCell ref="L27:Q27"/>
    <mergeCell ref="B28:F28"/>
    <mergeCell ref="G28:I28"/>
    <mergeCell ref="L28:Q28"/>
    <mergeCell ref="R28:T28"/>
    <mergeCell ref="L30:Q30"/>
    <mergeCell ref="R29:T29"/>
    <mergeCell ref="AK27:AK28"/>
    <mergeCell ref="AL27:AL28"/>
    <mergeCell ref="AM27:AM28"/>
    <mergeCell ref="AN27:AN28"/>
    <mergeCell ref="AO27:AO28"/>
    <mergeCell ref="AP27:AP28"/>
    <mergeCell ref="AD27:AD28"/>
    <mergeCell ref="AE27:AE28"/>
    <mergeCell ref="AG27:AG28"/>
    <mergeCell ref="AH27:AH28"/>
    <mergeCell ref="AI27:AI28"/>
    <mergeCell ref="AJ27:AJ28"/>
    <mergeCell ref="Z27:Z28"/>
    <mergeCell ref="AA27:AA28"/>
    <mergeCell ref="AB27:AB28"/>
    <mergeCell ref="AC27:AC28"/>
    <mergeCell ref="W27:W28"/>
    <mergeCell ref="X27:X28"/>
    <mergeCell ref="U27:V27"/>
    <mergeCell ref="U28:V28"/>
    <mergeCell ref="AL29:AL30"/>
    <mergeCell ref="AM29:AM30"/>
    <mergeCell ref="AN29:AN30"/>
    <mergeCell ref="AO29:AO30"/>
    <mergeCell ref="AP29:AP30"/>
    <mergeCell ref="AD29:AD30"/>
    <mergeCell ref="AE29:AE30"/>
    <mergeCell ref="AG29:AG30"/>
    <mergeCell ref="AH29:AH30"/>
    <mergeCell ref="AI29:AI30"/>
    <mergeCell ref="AJ29:AJ30"/>
    <mergeCell ref="A31:A32"/>
    <mergeCell ref="B31:F31"/>
    <mergeCell ref="G31:I31"/>
    <mergeCell ref="J31:J32"/>
    <mergeCell ref="L31:Q31"/>
    <mergeCell ref="B32:F32"/>
    <mergeCell ref="G32:I32"/>
    <mergeCell ref="L32:Q32"/>
    <mergeCell ref="AK29:AK30"/>
    <mergeCell ref="Z29:Z30"/>
    <mergeCell ref="AA29:AA30"/>
    <mergeCell ref="AB29:AB30"/>
    <mergeCell ref="AC29:AC30"/>
    <mergeCell ref="W29:W30"/>
    <mergeCell ref="X29:X30"/>
    <mergeCell ref="U29:V29"/>
    <mergeCell ref="U30:V30"/>
    <mergeCell ref="A29:A30"/>
    <mergeCell ref="B29:F29"/>
    <mergeCell ref="G29:I29"/>
    <mergeCell ref="J29:J30"/>
    <mergeCell ref="L29:Q29"/>
    <mergeCell ref="B30:F30"/>
    <mergeCell ref="G30:I30"/>
    <mergeCell ref="AP31:AP32"/>
    <mergeCell ref="AD31:AD32"/>
    <mergeCell ref="AE31:AE32"/>
    <mergeCell ref="AG31:AG32"/>
    <mergeCell ref="AH31:AH32"/>
    <mergeCell ref="AI31:AI32"/>
    <mergeCell ref="AJ31:AJ32"/>
    <mergeCell ref="Z31:Z32"/>
    <mergeCell ref="AA31:AA32"/>
    <mergeCell ref="AB31:AB32"/>
    <mergeCell ref="AC31:AC32"/>
    <mergeCell ref="I33:R33"/>
    <mergeCell ref="T33:W33"/>
    <mergeCell ref="J34:K34"/>
    <mergeCell ref="T34:W34"/>
    <mergeCell ref="AG34:AO34"/>
    <mergeCell ref="J35:K35"/>
    <mergeCell ref="L35:N35"/>
    <mergeCell ref="T35:W35"/>
    <mergeCell ref="AK31:AK32"/>
    <mergeCell ref="AL31:AL32"/>
    <mergeCell ref="AM31:AM32"/>
    <mergeCell ref="AN31:AN32"/>
    <mergeCell ref="AO31:AO32"/>
    <mergeCell ref="W31:W32"/>
    <mergeCell ref="X31:X32"/>
    <mergeCell ref="U31:V31"/>
    <mergeCell ref="U32:V32"/>
    <mergeCell ref="R30:T30"/>
    <mergeCell ref="R31:T31"/>
    <mergeCell ref="R32:T32"/>
    <mergeCell ref="U14:V14"/>
    <mergeCell ref="U13:V13"/>
    <mergeCell ref="U15:V15"/>
    <mergeCell ref="U16:V16"/>
    <mergeCell ref="U17:V17"/>
    <mergeCell ref="U18:V18"/>
    <mergeCell ref="U19:V19"/>
    <mergeCell ref="R22:T22"/>
    <mergeCell ref="R23:T23"/>
    <mergeCell ref="R24:T24"/>
    <mergeCell ref="R25:T25"/>
    <mergeCell ref="R26:T26"/>
    <mergeCell ref="R27:T27"/>
    <mergeCell ref="R14:T14"/>
    <mergeCell ref="R15:T15"/>
    <mergeCell ref="R16:T16"/>
    <mergeCell ref="R17:T17"/>
    <mergeCell ref="R18:T18"/>
    <mergeCell ref="R19:T19"/>
  </mergeCells>
  <phoneticPr fontId="2"/>
  <printOptions horizontalCentered="1" verticalCentered="1"/>
  <pageMargins left="7.874015748031496E-2" right="7.874015748031496E-2" top="0.39370078740157483" bottom="0.19685039370078741" header="0.51181102362204722" footer="0.51181102362204722"/>
  <pageSetup paperSize="9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F40"/>
  <sheetViews>
    <sheetView zoomScaleNormal="100" zoomScaleSheetLayoutView="100" workbookViewId="0">
      <selection activeCell="I7" sqref="I7:R9"/>
    </sheetView>
  </sheetViews>
  <sheetFormatPr defaultColWidth="0" defaultRowHeight="12" customHeight="1" zeroHeight="1" x14ac:dyDescent="0.2"/>
  <cols>
    <col min="1" max="1" width="2.7265625" style="101" customWidth="1"/>
    <col min="2" max="2" width="4.6328125" style="101" customWidth="1"/>
    <col min="3" max="3" width="3.6328125" style="101" customWidth="1"/>
    <col min="4" max="4" width="7.6328125" style="101" customWidth="1"/>
    <col min="5" max="5" width="10.6328125" style="101" customWidth="1"/>
    <col min="6" max="7" width="4.90625" style="101" customWidth="1"/>
    <col min="8" max="8" width="8.453125" style="101" customWidth="1"/>
    <col min="9" max="9" width="5.26953125" style="101" customWidth="1"/>
    <col min="10" max="10" width="3.36328125" style="101" customWidth="1"/>
    <col min="11" max="11" width="5.7265625" style="101" customWidth="1"/>
    <col min="12" max="18" width="2.90625" style="101" customWidth="1"/>
    <col min="19" max="19" width="9" style="101" customWidth="1"/>
    <col min="20" max="20" width="2.36328125" style="101" customWidth="1"/>
    <col min="21" max="24" width="2.26953125" style="101" customWidth="1"/>
    <col min="25" max="25" width="4.7265625" style="101" customWidth="1"/>
    <col min="26" max="32" width="2.36328125" style="101" customWidth="1"/>
    <col min="33" max="42" width="2.26953125" style="101" customWidth="1"/>
    <col min="43" max="43" width="1.26953125" style="101" hidden="1" customWidth="1"/>
    <col min="44" max="44" width="1.453125" style="101" hidden="1"/>
    <col min="45" max="237" width="9" style="101" hidden="1"/>
    <col min="238" max="238" width="2.7265625" style="101" hidden="1"/>
    <col min="239" max="239" width="4.6328125" style="101" hidden="1"/>
    <col min="240" max="240" width="3.6328125" style="101" hidden="1"/>
    <col min="241" max="241" width="7.6328125" style="101" hidden="1"/>
    <col min="242" max="242" width="10.6328125" style="101" hidden="1"/>
    <col min="243" max="244" width="4.90625" style="101" hidden="1"/>
    <col min="245" max="245" width="8.453125" style="101" hidden="1"/>
    <col min="246" max="246" width="5.26953125" style="101" hidden="1"/>
    <col min="247" max="247" width="3.36328125" style="101" hidden="1"/>
    <col min="248" max="248" width="5.7265625" style="101" hidden="1"/>
    <col min="249" max="255" width="2.90625" style="101" hidden="1"/>
    <col min="256" max="256" width="9" style="101" hidden="1"/>
    <col min="257" max="257" width="2.36328125" style="101" hidden="1"/>
    <col min="258" max="261" width="2.26953125" style="101" hidden="1"/>
    <col min="262" max="268" width="2.36328125" style="101" hidden="1"/>
    <col min="269" max="278" width="2.26953125" style="101" hidden="1"/>
    <col min="279" max="279" width="9" style="101" hidden="1"/>
    <col min="280" max="280" width="1.453125" style="101" hidden="1"/>
    <col min="281" max="493" width="9" style="101" hidden="1"/>
    <col min="494" max="494" width="2.7265625" style="101" hidden="1"/>
    <col min="495" max="495" width="4.6328125" style="101" hidden="1"/>
    <col min="496" max="496" width="3.6328125" style="101" hidden="1"/>
    <col min="497" max="497" width="7.6328125" style="101" hidden="1"/>
    <col min="498" max="498" width="10.6328125" style="101" hidden="1"/>
    <col min="499" max="500" width="4.90625" style="101" hidden="1"/>
    <col min="501" max="501" width="8.453125" style="101" hidden="1"/>
    <col min="502" max="502" width="5.26953125" style="101" hidden="1"/>
    <col min="503" max="503" width="3.36328125" style="101" hidden="1"/>
    <col min="504" max="504" width="5.7265625" style="101" hidden="1"/>
    <col min="505" max="511" width="2.90625" style="101" hidden="1"/>
    <col min="512" max="512" width="9" style="101" hidden="1"/>
    <col min="513" max="513" width="2.36328125" style="101" hidden="1"/>
    <col min="514" max="517" width="2.26953125" style="101" hidden="1"/>
    <col min="518" max="524" width="2.36328125" style="101" hidden="1"/>
    <col min="525" max="534" width="2.26953125" style="101" hidden="1"/>
    <col min="535" max="535" width="9" style="101" hidden="1"/>
    <col min="536" max="536" width="1.453125" style="101" hidden="1"/>
    <col min="537" max="749" width="9" style="101" hidden="1"/>
    <col min="750" max="750" width="2.7265625" style="101" hidden="1"/>
    <col min="751" max="751" width="4.6328125" style="101" hidden="1"/>
    <col min="752" max="752" width="3.6328125" style="101" hidden="1"/>
    <col min="753" max="753" width="7.6328125" style="101" hidden="1"/>
    <col min="754" max="754" width="10.6328125" style="101" hidden="1"/>
    <col min="755" max="756" width="4.90625" style="101" hidden="1"/>
    <col min="757" max="757" width="8.453125" style="101" hidden="1"/>
    <col min="758" max="758" width="5.26953125" style="101" hidden="1"/>
    <col min="759" max="759" width="3.36328125" style="101" hidden="1"/>
    <col min="760" max="760" width="5.7265625" style="101" hidden="1"/>
    <col min="761" max="767" width="2.90625" style="101" hidden="1"/>
    <col min="768" max="768" width="9" style="101" hidden="1"/>
    <col min="769" max="769" width="2.36328125" style="101" hidden="1"/>
    <col min="770" max="773" width="2.26953125" style="101" hidden="1"/>
    <col min="774" max="780" width="2.36328125" style="101" hidden="1"/>
    <col min="781" max="790" width="2.26953125" style="101" hidden="1"/>
    <col min="791" max="791" width="9" style="101" hidden="1"/>
    <col min="792" max="792" width="1.453125" style="101" hidden="1"/>
    <col min="793" max="1005" width="9" style="101" hidden="1"/>
    <col min="1006" max="1006" width="2.7265625" style="101" hidden="1"/>
    <col min="1007" max="1007" width="4.6328125" style="101" hidden="1"/>
    <col min="1008" max="1008" width="3.6328125" style="101" hidden="1"/>
    <col min="1009" max="1009" width="7.6328125" style="101" hidden="1"/>
    <col min="1010" max="1010" width="10.6328125" style="101" hidden="1"/>
    <col min="1011" max="1012" width="4.90625" style="101" hidden="1"/>
    <col min="1013" max="1013" width="8.453125" style="101" hidden="1"/>
    <col min="1014" max="1014" width="5.26953125" style="101" hidden="1"/>
    <col min="1015" max="1015" width="3.36328125" style="101" hidden="1"/>
    <col min="1016" max="1016" width="5.7265625" style="101" hidden="1"/>
    <col min="1017" max="1023" width="2.90625" style="101" hidden="1"/>
    <col min="1024" max="1024" width="9" style="101" hidden="1"/>
    <col min="1025" max="1025" width="2.36328125" style="101" hidden="1"/>
    <col min="1026" max="1029" width="2.26953125" style="101" hidden="1"/>
    <col min="1030" max="1036" width="2.36328125" style="101" hidden="1"/>
    <col min="1037" max="1046" width="2.26953125" style="101" hidden="1"/>
    <col min="1047" max="1047" width="9" style="101" hidden="1"/>
    <col min="1048" max="1048" width="1.453125" style="101" hidden="1"/>
    <col min="1049" max="1261" width="9" style="101" hidden="1"/>
    <col min="1262" max="1262" width="2.7265625" style="101" hidden="1"/>
    <col min="1263" max="1263" width="4.6328125" style="101" hidden="1"/>
    <col min="1264" max="1264" width="3.6328125" style="101" hidden="1"/>
    <col min="1265" max="1265" width="7.6328125" style="101" hidden="1"/>
    <col min="1266" max="1266" width="10.6328125" style="101" hidden="1"/>
    <col min="1267" max="1268" width="4.90625" style="101" hidden="1"/>
    <col min="1269" max="1269" width="8.453125" style="101" hidden="1"/>
    <col min="1270" max="1270" width="5.26953125" style="101" hidden="1"/>
    <col min="1271" max="1271" width="3.36328125" style="101" hidden="1"/>
    <col min="1272" max="1272" width="5.7265625" style="101" hidden="1"/>
    <col min="1273" max="1279" width="2.90625" style="101" hidden="1"/>
    <col min="1280" max="1280" width="9" style="101" hidden="1"/>
    <col min="1281" max="1281" width="2.36328125" style="101" hidden="1"/>
    <col min="1282" max="1285" width="2.26953125" style="101" hidden="1"/>
    <col min="1286" max="1292" width="2.36328125" style="101" hidden="1"/>
    <col min="1293" max="1302" width="2.26953125" style="101" hidden="1"/>
    <col min="1303" max="1303" width="9" style="101" hidden="1"/>
    <col min="1304" max="1304" width="1.453125" style="101" hidden="1"/>
    <col min="1305" max="1517" width="9" style="101" hidden="1"/>
    <col min="1518" max="1518" width="2.7265625" style="101" hidden="1"/>
    <col min="1519" max="1519" width="4.6328125" style="101" hidden="1"/>
    <col min="1520" max="1520" width="3.6328125" style="101" hidden="1"/>
    <col min="1521" max="1521" width="7.6328125" style="101" hidden="1"/>
    <col min="1522" max="1522" width="10.6328125" style="101" hidden="1"/>
    <col min="1523" max="1524" width="4.90625" style="101" hidden="1"/>
    <col min="1525" max="1525" width="8.453125" style="101" hidden="1"/>
    <col min="1526" max="1526" width="5.26953125" style="101" hidden="1"/>
    <col min="1527" max="1527" width="3.36328125" style="101" hidden="1"/>
    <col min="1528" max="1528" width="5.7265625" style="101" hidden="1"/>
    <col min="1529" max="1535" width="2.90625" style="101" hidden="1"/>
    <col min="1536" max="1536" width="9" style="101" hidden="1"/>
    <col min="1537" max="1537" width="2.36328125" style="101" hidden="1"/>
    <col min="1538" max="1541" width="2.26953125" style="101" hidden="1"/>
    <col min="1542" max="1548" width="2.36328125" style="101" hidden="1"/>
    <col min="1549" max="1558" width="2.26953125" style="101" hidden="1"/>
    <col min="1559" max="1559" width="9" style="101" hidden="1"/>
    <col min="1560" max="1560" width="1.453125" style="101" hidden="1"/>
    <col min="1561" max="1773" width="9" style="101" hidden="1"/>
    <col min="1774" max="1774" width="2.7265625" style="101" hidden="1"/>
    <col min="1775" max="1775" width="4.6328125" style="101" hidden="1"/>
    <col min="1776" max="1776" width="3.6328125" style="101" hidden="1"/>
    <col min="1777" max="1777" width="7.6328125" style="101" hidden="1"/>
    <col min="1778" max="1778" width="10.6328125" style="101" hidden="1"/>
    <col min="1779" max="1780" width="4.90625" style="101" hidden="1"/>
    <col min="1781" max="1781" width="8.453125" style="101" hidden="1"/>
    <col min="1782" max="1782" width="5.26953125" style="101" hidden="1"/>
    <col min="1783" max="1783" width="3.36328125" style="101" hidden="1"/>
    <col min="1784" max="1784" width="5.7265625" style="101" hidden="1"/>
    <col min="1785" max="1791" width="2.90625" style="101" hidden="1"/>
    <col min="1792" max="1792" width="9" style="101" hidden="1"/>
    <col min="1793" max="1793" width="2.36328125" style="101" hidden="1"/>
    <col min="1794" max="1797" width="2.26953125" style="101" hidden="1"/>
    <col min="1798" max="1804" width="2.36328125" style="101" hidden="1"/>
    <col min="1805" max="1814" width="2.26953125" style="101" hidden="1"/>
    <col min="1815" max="1815" width="9" style="101" hidden="1"/>
    <col min="1816" max="1816" width="1.453125" style="101" hidden="1"/>
    <col min="1817" max="2029" width="9" style="101" hidden="1"/>
    <col min="2030" max="2030" width="2.7265625" style="101" hidden="1"/>
    <col min="2031" max="2031" width="4.6328125" style="101" hidden="1"/>
    <col min="2032" max="2032" width="3.6328125" style="101" hidden="1"/>
    <col min="2033" max="2033" width="7.6328125" style="101" hidden="1"/>
    <col min="2034" max="2034" width="10.6328125" style="101" hidden="1"/>
    <col min="2035" max="2036" width="4.90625" style="101" hidden="1"/>
    <col min="2037" max="2037" width="8.453125" style="101" hidden="1"/>
    <col min="2038" max="2038" width="5.26953125" style="101" hidden="1"/>
    <col min="2039" max="2039" width="3.36328125" style="101" hidden="1"/>
    <col min="2040" max="2040" width="5.7265625" style="101" hidden="1"/>
    <col min="2041" max="2047" width="2.90625" style="101" hidden="1"/>
    <col min="2048" max="2048" width="9" style="101" hidden="1"/>
    <col min="2049" max="2049" width="2.36328125" style="101" hidden="1"/>
    <col min="2050" max="2053" width="2.26953125" style="101" hidden="1"/>
    <col min="2054" max="2060" width="2.36328125" style="101" hidden="1"/>
    <col min="2061" max="2070" width="2.26953125" style="101" hidden="1"/>
    <col min="2071" max="2071" width="9" style="101" hidden="1"/>
    <col min="2072" max="2072" width="1.453125" style="101" hidden="1"/>
    <col min="2073" max="2285" width="9" style="101" hidden="1"/>
    <col min="2286" max="2286" width="2.7265625" style="101" hidden="1"/>
    <col min="2287" max="2287" width="4.6328125" style="101" hidden="1"/>
    <col min="2288" max="2288" width="3.6328125" style="101" hidden="1"/>
    <col min="2289" max="2289" width="7.6328125" style="101" hidden="1"/>
    <col min="2290" max="2290" width="10.6328125" style="101" hidden="1"/>
    <col min="2291" max="2292" width="4.90625" style="101" hidden="1"/>
    <col min="2293" max="2293" width="8.453125" style="101" hidden="1"/>
    <col min="2294" max="2294" width="5.26953125" style="101" hidden="1"/>
    <col min="2295" max="2295" width="3.36328125" style="101" hidden="1"/>
    <col min="2296" max="2296" width="5.7265625" style="101" hidden="1"/>
    <col min="2297" max="2303" width="2.90625" style="101" hidden="1"/>
    <col min="2304" max="2304" width="9" style="101" hidden="1"/>
    <col min="2305" max="2305" width="2.36328125" style="101" hidden="1"/>
    <col min="2306" max="2309" width="2.26953125" style="101" hidden="1"/>
    <col min="2310" max="2316" width="2.36328125" style="101" hidden="1"/>
    <col min="2317" max="2326" width="2.26953125" style="101" hidden="1"/>
    <col min="2327" max="2327" width="9" style="101" hidden="1"/>
    <col min="2328" max="2328" width="1.453125" style="101" hidden="1"/>
    <col min="2329" max="2541" width="9" style="101" hidden="1"/>
    <col min="2542" max="2542" width="2.7265625" style="101" hidden="1"/>
    <col min="2543" max="2543" width="4.6328125" style="101" hidden="1"/>
    <col min="2544" max="2544" width="3.6328125" style="101" hidden="1"/>
    <col min="2545" max="2545" width="7.6328125" style="101" hidden="1"/>
    <col min="2546" max="2546" width="10.6328125" style="101" hidden="1"/>
    <col min="2547" max="2548" width="4.90625" style="101" hidden="1"/>
    <col min="2549" max="2549" width="8.453125" style="101" hidden="1"/>
    <col min="2550" max="2550" width="5.26953125" style="101" hidden="1"/>
    <col min="2551" max="2551" width="3.36328125" style="101" hidden="1"/>
    <col min="2552" max="2552" width="5.7265625" style="101" hidden="1"/>
    <col min="2553" max="2559" width="2.90625" style="101" hidden="1"/>
    <col min="2560" max="2560" width="9" style="101" hidden="1"/>
    <col min="2561" max="2561" width="2.36328125" style="101" hidden="1"/>
    <col min="2562" max="2565" width="2.26953125" style="101" hidden="1"/>
    <col min="2566" max="2572" width="2.36328125" style="101" hidden="1"/>
    <col min="2573" max="2582" width="2.26953125" style="101" hidden="1"/>
    <col min="2583" max="2583" width="9" style="101" hidden="1"/>
    <col min="2584" max="2584" width="1.453125" style="101" hidden="1"/>
    <col min="2585" max="2797" width="9" style="101" hidden="1"/>
    <col min="2798" max="2798" width="2.7265625" style="101" hidden="1"/>
    <col min="2799" max="2799" width="4.6328125" style="101" hidden="1"/>
    <col min="2800" max="2800" width="3.6328125" style="101" hidden="1"/>
    <col min="2801" max="2801" width="7.6328125" style="101" hidden="1"/>
    <col min="2802" max="2802" width="10.6328125" style="101" hidden="1"/>
    <col min="2803" max="2804" width="4.90625" style="101" hidden="1"/>
    <col min="2805" max="2805" width="8.453125" style="101" hidden="1"/>
    <col min="2806" max="2806" width="5.26953125" style="101" hidden="1"/>
    <col min="2807" max="2807" width="3.36328125" style="101" hidden="1"/>
    <col min="2808" max="2808" width="5.7265625" style="101" hidden="1"/>
    <col min="2809" max="2815" width="2.90625" style="101" hidden="1"/>
    <col min="2816" max="2816" width="9" style="101" hidden="1"/>
    <col min="2817" max="2817" width="2.36328125" style="101" hidden="1"/>
    <col min="2818" max="2821" width="2.26953125" style="101" hidden="1"/>
    <col min="2822" max="2828" width="2.36328125" style="101" hidden="1"/>
    <col min="2829" max="2838" width="2.26953125" style="101" hidden="1"/>
    <col min="2839" max="2839" width="9" style="101" hidden="1"/>
    <col min="2840" max="2840" width="1.453125" style="101" hidden="1"/>
    <col min="2841" max="3053" width="9" style="101" hidden="1"/>
    <col min="3054" max="3054" width="2.7265625" style="101" hidden="1"/>
    <col min="3055" max="3055" width="4.6328125" style="101" hidden="1"/>
    <col min="3056" max="3056" width="3.6328125" style="101" hidden="1"/>
    <col min="3057" max="3057" width="7.6328125" style="101" hidden="1"/>
    <col min="3058" max="3058" width="10.6328125" style="101" hidden="1"/>
    <col min="3059" max="3060" width="4.90625" style="101" hidden="1"/>
    <col min="3061" max="3061" width="8.453125" style="101" hidden="1"/>
    <col min="3062" max="3062" width="5.26953125" style="101" hidden="1"/>
    <col min="3063" max="3063" width="3.36328125" style="101" hidden="1"/>
    <col min="3064" max="3064" width="5.7265625" style="101" hidden="1"/>
    <col min="3065" max="3071" width="2.90625" style="101" hidden="1"/>
    <col min="3072" max="3072" width="9" style="101" hidden="1"/>
    <col min="3073" max="3073" width="2.36328125" style="101" hidden="1"/>
    <col min="3074" max="3077" width="2.26953125" style="101" hidden="1"/>
    <col min="3078" max="3084" width="2.36328125" style="101" hidden="1"/>
    <col min="3085" max="3094" width="2.26953125" style="101" hidden="1"/>
    <col min="3095" max="3095" width="9" style="101" hidden="1"/>
    <col min="3096" max="3096" width="1.453125" style="101" hidden="1"/>
    <col min="3097" max="3309" width="9" style="101" hidden="1"/>
    <col min="3310" max="3310" width="2.7265625" style="101" hidden="1"/>
    <col min="3311" max="3311" width="4.6328125" style="101" hidden="1"/>
    <col min="3312" max="3312" width="3.6328125" style="101" hidden="1"/>
    <col min="3313" max="3313" width="7.6328125" style="101" hidden="1"/>
    <col min="3314" max="3314" width="10.6328125" style="101" hidden="1"/>
    <col min="3315" max="3316" width="4.90625" style="101" hidden="1"/>
    <col min="3317" max="3317" width="8.453125" style="101" hidden="1"/>
    <col min="3318" max="3318" width="5.26953125" style="101" hidden="1"/>
    <col min="3319" max="3319" width="3.36328125" style="101" hidden="1"/>
    <col min="3320" max="3320" width="5.7265625" style="101" hidden="1"/>
    <col min="3321" max="3327" width="2.90625" style="101" hidden="1"/>
    <col min="3328" max="3328" width="9" style="101" hidden="1"/>
    <col min="3329" max="3329" width="2.36328125" style="101" hidden="1"/>
    <col min="3330" max="3333" width="2.26953125" style="101" hidden="1"/>
    <col min="3334" max="3340" width="2.36328125" style="101" hidden="1"/>
    <col min="3341" max="3350" width="2.26953125" style="101" hidden="1"/>
    <col min="3351" max="3351" width="9" style="101" hidden="1"/>
    <col min="3352" max="3352" width="1.453125" style="101" hidden="1"/>
    <col min="3353" max="3565" width="9" style="101" hidden="1"/>
    <col min="3566" max="3566" width="2.7265625" style="101" hidden="1"/>
    <col min="3567" max="3567" width="4.6328125" style="101" hidden="1"/>
    <col min="3568" max="3568" width="3.6328125" style="101" hidden="1"/>
    <col min="3569" max="3569" width="7.6328125" style="101" hidden="1"/>
    <col min="3570" max="3570" width="10.6328125" style="101" hidden="1"/>
    <col min="3571" max="3572" width="4.90625" style="101" hidden="1"/>
    <col min="3573" max="3573" width="8.453125" style="101" hidden="1"/>
    <col min="3574" max="3574" width="5.26953125" style="101" hidden="1"/>
    <col min="3575" max="3575" width="3.36328125" style="101" hidden="1"/>
    <col min="3576" max="3576" width="5.7265625" style="101" hidden="1"/>
    <col min="3577" max="3583" width="2.90625" style="101" hidden="1"/>
    <col min="3584" max="3584" width="9" style="101" hidden="1"/>
    <col min="3585" max="3585" width="2.36328125" style="101" hidden="1"/>
    <col min="3586" max="3589" width="2.26953125" style="101" hidden="1"/>
    <col min="3590" max="3596" width="2.36328125" style="101" hidden="1"/>
    <col min="3597" max="3606" width="2.26953125" style="101" hidden="1"/>
    <col min="3607" max="3607" width="9" style="101" hidden="1"/>
    <col min="3608" max="3608" width="1.453125" style="101" hidden="1"/>
    <col min="3609" max="3821" width="9" style="101" hidden="1"/>
    <col min="3822" max="3822" width="2.7265625" style="101" hidden="1"/>
    <col min="3823" max="3823" width="4.6328125" style="101" hidden="1"/>
    <col min="3824" max="3824" width="3.6328125" style="101" hidden="1"/>
    <col min="3825" max="3825" width="7.6328125" style="101" hidden="1"/>
    <col min="3826" max="3826" width="10.6328125" style="101" hidden="1"/>
    <col min="3827" max="3828" width="4.90625" style="101" hidden="1"/>
    <col min="3829" max="3829" width="8.453125" style="101" hidden="1"/>
    <col min="3830" max="3830" width="5.26953125" style="101" hidden="1"/>
    <col min="3831" max="3831" width="3.36328125" style="101" hidden="1"/>
    <col min="3832" max="3832" width="5.7265625" style="101" hidden="1"/>
    <col min="3833" max="3839" width="2.90625" style="101" hidden="1"/>
    <col min="3840" max="3840" width="9" style="101" hidden="1"/>
    <col min="3841" max="3841" width="2.36328125" style="101" hidden="1"/>
    <col min="3842" max="3845" width="2.26953125" style="101" hidden="1"/>
    <col min="3846" max="3852" width="2.36328125" style="101" hidden="1"/>
    <col min="3853" max="3862" width="2.26953125" style="101" hidden="1"/>
    <col min="3863" max="3863" width="9" style="101" hidden="1"/>
    <col min="3864" max="3864" width="1.453125" style="101" hidden="1"/>
    <col min="3865" max="4077" width="9" style="101" hidden="1"/>
    <col min="4078" max="4078" width="2.7265625" style="101" hidden="1"/>
    <col min="4079" max="4079" width="4.6328125" style="101" hidden="1"/>
    <col min="4080" max="4080" width="3.6328125" style="101" hidden="1"/>
    <col min="4081" max="4081" width="7.6328125" style="101" hidden="1"/>
    <col min="4082" max="4082" width="10.6328125" style="101" hidden="1"/>
    <col min="4083" max="4084" width="4.90625" style="101" hidden="1"/>
    <col min="4085" max="4085" width="8.453125" style="101" hidden="1"/>
    <col min="4086" max="4086" width="5.26953125" style="101" hidden="1"/>
    <col min="4087" max="4087" width="3.36328125" style="101" hidden="1"/>
    <col min="4088" max="4088" width="5.7265625" style="101" hidden="1"/>
    <col min="4089" max="4095" width="2.90625" style="101" hidden="1"/>
    <col min="4096" max="4096" width="9" style="101" hidden="1"/>
    <col min="4097" max="4097" width="2.36328125" style="101" hidden="1"/>
    <col min="4098" max="4101" width="2.26953125" style="101" hidden="1"/>
    <col min="4102" max="4108" width="2.36328125" style="101" hidden="1"/>
    <col min="4109" max="4118" width="2.26953125" style="101" hidden="1"/>
    <col min="4119" max="4119" width="9" style="101" hidden="1"/>
    <col min="4120" max="4120" width="1.453125" style="101" hidden="1"/>
    <col min="4121" max="4333" width="9" style="101" hidden="1"/>
    <col min="4334" max="4334" width="2.7265625" style="101" hidden="1"/>
    <col min="4335" max="4335" width="4.6328125" style="101" hidden="1"/>
    <col min="4336" max="4336" width="3.6328125" style="101" hidden="1"/>
    <col min="4337" max="4337" width="7.6328125" style="101" hidden="1"/>
    <col min="4338" max="4338" width="10.6328125" style="101" hidden="1"/>
    <col min="4339" max="4340" width="4.90625" style="101" hidden="1"/>
    <col min="4341" max="4341" width="8.453125" style="101" hidden="1"/>
    <col min="4342" max="4342" width="5.26953125" style="101" hidden="1"/>
    <col min="4343" max="4343" width="3.36328125" style="101" hidden="1"/>
    <col min="4344" max="4344" width="5.7265625" style="101" hidden="1"/>
    <col min="4345" max="4351" width="2.90625" style="101" hidden="1"/>
    <col min="4352" max="4352" width="9" style="101" hidden="1"/>
    <col min="4353" max="4353" width="2.36328125" style="101" hidden="1"/>
    <col min="4354" max="4357" width="2.26953125" style="101" hidden="1"/>
    <col min="4358" max="4364" width="2.36328125" style="101" hidden="1"/>
    <col min="4365" max="4374" width="2.26953125" style="101" hidden="1"/>
    <col min="4375" max="4375" width="9" style="101" hidden="1"/>
    <col min="4376" max="4376" width="1.453125" style="101" hidden="1"/>
    <col min="4377" max="4589" width="9" style="101" hidden="1"/>
    <col min="4590" max="4590" width="2.7265625" style="101" hidden="1"/>
    <col min="4591" max="4591" width="4.6328125" style="101" hidden="1"/>
    <col min="4592" max="4592" width="3.6328125" style="101" hidden="1"/>
    <col min="4593" max="4593" width="7.6328125" style="101" hidden="1"/>
    <col min="4594" max="4594" width="10.6328125" style="101" hidden="1"/>
    <col min="4595" max="4596" width="4.90625" style="101" hidden="1"/>
    <col min="4597" max="4597" width="8.453125" style="101" hidden="1"/>
    <col min="4598" max="4598" width="5.26953125" style="101" hidden="1"/>
    <col min="4599" max="4599" width="3.36328125" style="101" hidden="1"/>
    <col min="4600" max="4600" width="5.7265625" style="101" hidden="1"/>
    <col min="4601" max="4607" width="2.90625" style="101" hidden="1"/>
    <col min="4608" max="4608" width="9" style="101" hidden="1"/>
    <col min="4609" max="4609" width="2.36328125" style="101" hidden="1"/>
    <col min="4610" max="4613" width="2.26953125" style="101" hidden="1"/>
    <col min="4614" max="4620" width="2.36328125" style="101" hidden="1"/>
    <col min="4621" max="4630" width="2.26953125" style="101" hidden="1"/>
    <col min="4631" max="4631" width="9" style="101" hidden="1"/>
    <col min="4632" max="4632" width="1.453125" style="101" hidden="1"/>
    <col min="4633" max="4845" width="9" style="101" hidden="1"/>
    <col min="4846" max="4846" width="2.7265625" style="101" hidden="1"/>
    <col min="4847" max="4847" width="4.6328125" style="101" hidden="1"/>
    <col min="4848" max="4848" width="3.6328125" style="101" hidden="1"/>
    <col min="4849" max="4849" width="7.6328125" style="101" hidden="1"/>
    <col min="4850" max="4850" width="10.6328125" style="101" hidden="1"/>
    <col min="4851" max="4852" width="4.90625" style="101" hidden="1"/>
    <col min="4853" max="4853" width="8.453125" style="101" hidden="1"/>
    <col min="4854" max="4854" width="5.26953125" style="101" hidden="1"/>
    <col min="4855" max="4855" width="3.36328125" style="101" hidden="1"/>
    <col min="4856" max="4856" width="5.7265625" style="101" hidden="1"/>
    <col min="4857" max="4863" width="2.90625" style="101" hidden="1"/>
    <col min="4864" max="4864" width="9" style="101" hidden="1"/>
    <col min="4865" max="4865" width="2.36328125" style="101" hidden="1"/>
    <col min="4866" max="4869" width="2.26953125" style="101" hidden="1"/>
    <col min="4870" max="4876" width="2.36328125" style="101" hidden="1"/>
    <col min="4877" max="4886" width="2.26953125" style="101" hidden="1"/>
    <col min="4887" max="4887" width="9" style="101" hidden="1"/>
    <col min="4888" max="4888" width="1.453125" style="101" hidden="1"/>
    <col min="4889" max="5101" width="9" style="101" hidden="1"/>
    <col min="5102" max="5102" width="2.7265625" style="101" hidden="1"/>
    <col min="5103" max="5103" width="4.6328125" style="101" hidden="1"/>
    <col min="5104" max="5104" width="3.6328125" style="101" hidden="1"/>
    <col min="5105" max="5105" width="7.6328125" style="101" hidden="1"/>
    <col min="5106" max="5106" width="10.6328125" style="101" hidden="1"/>
    <col min="5107" max="5108" width="4.90625" style="101" hidden="1"/>
    <col min="5109" max="5109" width="8.453125" style="101" hidden="1"/>
    <col min="5110" max="5110" width="5.26953125" style="101" hidden="1"/>
    <col min="5111" max="5111" width="3.36328125" style="101" hidden="1"/>
    <col min="5112" max="5112" width="5.7265625" style="101" hidden="1"/>
    <col min="5113" max="5119" width="2.90625" style="101" hidden="1"/>
    <col min="5120" max="5120" width="9" style="101" hidden="1"/>
    <col min="5121" max="5121" width="2.36328125" style="101" hidden="1"/>
    <col min="5122" max="5125" width="2.26953125" style="101" hidden="1"/>
    <col min="5126" max="5132" width="2.36328125" style="101" hidden="1"/>
    <col min="5133" max="5142" width="2.26953125" style="101" hidden="1"/>
    <col min="5143" max="5143" width="9" style="101" hidden="1"/>
    <col min="5144" max="5144" width="1.453125" style="101" hidden="1"/>
    <col min="5145" max="5357" width="9" style="101" hidden="1"/>
    <col min="5358" max="5358" width="2.7265625" style="101" hidden="1"/>
    <col min="5359" max="5359" width="4.6328125" style="101" hidden="1"/>
    <col min="5360" max="5360" width="3.6328125" style="101" hidden="1"/>
    <col min="5361" max="5361" width="7.6328125" style="101" hidden="1"/>
    <col min="5362" max="5362" width="10.6328125" style="101" hidden="1"/>
    <col min="5363" max="5364" width="4.90625" style="101" hidden="1"/>
    <col min="5365" max="5365" width="8.453125" style="101" hidden="1"/>
    <col min="5366" max="5366" width="5.26953125" style="101" hidden="1"/>
    <col min="5367" max="5367" width="3.36328125" style="101" hidden="1"/>
    <col min="5368" max="5368" width="5.7265625" style="101" hidden="1"/>
    <col min="5369" max="5375" width="2.90625" style="101" hidden="1"/>
    <col min="5376" max="5376" width="9" style="101" hidden="1"/>
    <col min="5377" max="5377" width="2.36328125" style="101" hidden="1"/>
    <col min="5378" max="5381" width="2.26953125" style="101" hidden="1"/>
    <col min="5382" max="5388" width="2.36328125" style="101" hidden="1"/>
    <col min="5389" max="5398" width="2.26953125" style="101" hidden="1"/>
    <col min="5399" max="5399" width="9" style="101" hidden="1"/>
    <col min="5400" max="5400" width="1.453125" style="101" hidden="1"/>
    <col min="5401" max="5613" width="9" style="101" hidden="1"/>
    <col min="5614" max="5614" width="2.7265625" style="101" hidden="1"/>
    <col min="5615" max="5615" width="4.6328125" style="101" hidden="1"/>
    <col min="5616" max="5616" width="3.6328125" style="101" hidden="1"/>
    <col min="5617" max="5617" width="7.6328125" style="101" hidden="1"/>
    <col min="5618" max="5618" width="10.6328125" style="101" hidden="1"/>
    <col min="5619" max="5620" width="4.90625" style="101" hidden="1"/>
    <col min="5621" max="5621" width="8.453125" style="101" hidden="1"/>
    <col min="5622" max="5622" width="5.26953125" style="101" hidden="1"/>
    <col min="5623" max="5623" width="3.36328125" style="101" hidden="1"/>
    <col min="5624" max="5624" width="5.7265625" style="101" hidden="1"/>
    <col min="5625" max="5631" width="2.90625" style="101" hidden="1"/>
    <col min="5632" max="5632" width="9" style="101" hidden="1"/>
    <col min="5633" max="5633" width="2.36328125" style="101" hidden="1"/>
    <col min="5634" max="5637" width="2.26953125" style="101" hidden="1"/>
    <col min="5638" max="5644" width="2.36328125" style="101" hidden="1"/>
    <col min="5645" max="5654" width="2.26953125" style="101" hidden="1"/>
    <col min="5655" max="5655" width="9" style="101" hidden="1"/>
    <col min="5656" max="5656" width="1.453125" style="101" hidden="1"/>
    <col min="5657" max="5869" width="9" style="101" hidden="1"/>
    <col min="5870" max="5870" width="2.7265625" style="101" hidden="1"/>
    <col min="5871" max="5871" width="4.6328125" style="101" hidden="1"/>
    <col min="5872" max="5872" width="3.6328125" style="101" hidden="1"/>
    <col min="5873" max="5873" width="7.6328125" style="101" hidden="1"/>
    <col min="5874" max="5874" width="10.6328125" style="101" hidden="1"/>
    <col min="5875" max="5876" width="4.90625" style="101" hidden="1"/>
    <col min="5877" max="5877" width="8.453125" style="101" hidden="1"/>
    <col min="5878" max="5878" width="5.26953125" style="101" hidden="1"/>
    <col min="5879" max="5879" width="3.36328125" style="101" hidden="1"/>
    <col min="5880" max="5880" width="5.7265625" style="101" hidden="1"/>
    <col min="5881" max="5887" width="2.90625" style="101" hidden="1"/>
    <col min="5888" max="5888" width="9" style="101" hidden="1"/>
    <col min="5889" max="5889" width="2.36328125" style="101" hidden="1"/>
    <col min="5890" max="5893" width="2.26953125" style="101" hidden="1"/>
    <col min="5894" max="5900" width="2.36328125" style="101" hidden="1"/>
    <col min="5901" max="5910" width="2.26953125" style="101" hidden="1"/>
    <col min="5911" max="5911" width="9" style="101" hidden="1"/>
    <col min="5912" max="5912" width="1.453125" style="101" hidden="1"/>
    <col min="5913" max="6125" width="9" style="101" hidden="1"/>
    <col min="6126" max="6126" width="2.7265625" style="101" hidden="1"/>
    <col min="6127" max="6127" width="4.6328125" style="101" hidden="1"/>
    <col min="6128" max="6128" width="3.6328125" style="101" hidden="1"/>
    <col min="6129" max="6129" width="7.6328125" style="101" hidden="1"/>
    <col min="6130" max="6130" width="10.6328125" style="101" hidden="1"/>
    <col min="6131" max="6132" width="4.90625" style="101" hidden="1"/>
    <col min="6133" max="6133" width="8.453125" style="101" hidden="1"/>
    <col min="6134" max="6134" width="5.26953125" style="101" hidden="1"/>
    <col min="6135" max="6135" width="3.36328125" style="101" hidden="1"/>
    <col min="6136" max="6136" width="5.7265625" style="101" hidden="1"/>
    <col min="6137" max="6143" width="2.90625" style="101" hidden="1"/>
    <col min="6144" max="6144" width="9" style="101" hidden="1"/>
    <col min="6145" max="6145" width="2.36328125" style="101" hidden="1"/>
    <col min="6146" max="6149" width="2.26953125" style="101" hidden="1"/>
    <col min="6150" max="6156" width="2.36328125" style="101" hidden="1"/>
    <col min="6157" max="6166" width="2.26953125" style="101" hidden="1"/>
    <col min="6167" max="6167" width="9" style="101" hidden="1"/>
    <col min="6168" max="6168" width="1.453125" style="101" hidden="1"/>
    <col min="6169" max="6381" width="9" style="101" hidden="1"/>
    <col min="6382" max="6382" width="2.7265625" style="101" hidden="1"/>
    <col min="6383" max="6383" width="4.6328125" style="101" hidden="1"/>
    <col min="6384" max="6384" width="3.6328125" style="101" hidden="1"/>
    <col min="6385" max="6385" width="7.6328125" style="101" hidden="1"/>
    <col min="6386" max="6386" width="10.6328125" style="101" hidden="1"/>
    <col min="6387" max="6388" width="4.90625" style="101" hidden="1"/>
    <col min="6389" max="6389" width="8.453125" style="101" hidden="1"/>
    <col min="6390" max="6390" width="5.26953125" style="101" hidden="1"/>
    <col min="6391" max="6391" width="3.36328125" style="101" hidden="1"/>
    <col min="6392" max="6392" width="5.7265625" style="101" hidden="1"/>
    <col min="6393" max="6399" width="2.90625" style="101" hidden="1"/>
    <col min="6400" max="6400" width="9" style="101" hidden="1"/>
    <col min="6401" max="6401" width="2.36328125" style="101" hidden="1"/>
    <col min="6402" max="6405" width="2.26953125" style="101" hidden="1"/>
    <col min="6406" max="6412" width="2.36328125" style="101" hidden="1"/>
    <col min="6413" max="6422" width="2.26953125" style="101" hidden="1"/>
    <col min="6423" max="6423" width="9" style="101" hidden="1"/>
    <col min="6424" max="6424" width="1.453125" style="101" hidden="1"/>
    <col min="6425" max="6637" width="9" style="101" hidden="1"/>
    <col min="6638" max="6638" width="2.7265625" style="101" hidden="1"/>
    <col min="6639" max="6639" width="4.6328125" style="101" hidden="1"/>
    <col min="6640" max="6640" width="3.6328125" style="101" hidden="1"/>
    <col min="6641" max="6641" width="7.6328125" style="101" hidden="1"/>
    <col min="6642" max="6642" width="10.6328125" style="101" hidden="1"/>
    <col min="6643" max="6644" width="4.90625" style="101" hidden="1"/>
    <col min="6645" max="6645" width="8.453125" style="101" hidden="1"/>
    <col min="6646" max="6646" width="5.26953125" style="101" hidden="1"/>
    <col min="6647" max="6647" width="3.36328125" style="101" hidden="1"/>
    <col min="6648" max="6648" width="5.7265625" style="101" hidden="1"/>
    <col min="6649" max="6655" width="2.90625" style="101" hidden="1"/>
    <col min="6656" max="6656" width="9" style="101" hidden="1"/>
    <col min="6657" max="6657" width="2.36328125" style="101" hidden="1"/>
    <col min="6658" max="6661" width="2.26953125" style="101" hidden="1"/>
    <col min="6662" max="6668" width="2.36328125" style="101" hidden="1"/>
    <col min="6669" max="6678" width="2.26953125" style="101" hidden="1"/>
    <col min="6679" max="6679" width="9" style="101" hidden="1"/>
    <col min="6680" max="6680" width="1.453125" style="101" hidden="1"/>
    <col min="6681" max="6893" width="9" style="101" hidden="1"/>
    <col min="6894" max="6894" width="2.7265625" style="101" hidden="1"/>
    <col min="6895" max="6895" width="4.6328125" style="101" hidden="1"/>
    <col min="6896" max="6896" width="3.6328125" style="101" hidden="1"/>
    <col min="6897" max="6897" width="7.6328125" style="101" hidden="1"/>
    <col min="6898" max="6898" width="10.6328125" style="101" hidden="1"/>
    <col min="6899" max="6900" width="4.90625" style="101" hidden="1"/>
    <col min="6901" max="6901" width="8.453125" style="101" hidden="1"/>
    <col min="6902" max="6902" width="5.26953125" style="101" hidden="1"/>
    <col min="6903" max="6903" width="3.36328125" style="101" hidden="1"/>
    <col min="6904" max="6904" width="5.7265625" style="101" hidden="1"/>
    <col min="6905" max="6911" width="2.90625" style="101" hidden="1"/>
    <col min="6912" max="6912" width="9" style="101" hidden="1"/>
    <col min="6913" max="6913" width="2.36328125" style="101" hidden="1"/>
    <col min="6914" max="6917" width="2.26953125" style="101" hidden="1"/>
    <col min="6918" max="6924" width="2.36328125" style="101" hidden="1"/>
    <col min="6925" max="6934" width="2.26953125" style="101" hidden="1"/>
    <col min="6935" max="6935" width="9" style="101" hidden="1"/>
    <col min="6936" max="6936" width="1.453125" style="101" hidden="1"/>
    <col min="6937" max="7149" width="9" style="101" hidden="1"/>
    <col min="7150" max="7150" width="2.7265625" style="101" hidden="1"/>
    <col min="7151" max="7151" width="4.6328125" style="101" hidden="1"/>
    <col min="7152" max="7152" width="3.6328125" style="101" hidden="1"/>
    <col min="7153" max="7153" width="7.6328125" style="101" hidden="1"/>
    <col min="7154" max="7154" width="10.6328125" style="101" hidden="1"/>
    <col min="7155" max="7156" width="4.90625" style="101" hidden="1"/>
    <col min="7157" max="7157" width="8.453125" style="101" hidden="1"/>
    <col min="7158" max="7158" width="5.26953125" style="101" hidden="1"/>
    <col min="7159" max="7159" width="3.36328125" style="101" hidden="1"/>
    <col min="7160" max="7160" width="5.7265625" style="101" hidden="1"/>
    <col min="7161" max="7167" width="2.90625" style="101" hidden="1"/>
    <col min="7168" max="7168" width="9" style="101" hidden="1"/>
    <col min="7169" max="7169" width="2.36328125" style="101" hidden="1"/>
    <col min="7170" max="7173" width="2.26953125" style="101" hidden="1"/>
    <col min="7174" max="7180" width="2.36328125" style="101" hidden="1"/>
    <col min="7181" max="7190" width="2.26953125" style="101" hidden="1"/>
    <col min="7191" max="7191" width="9" style="101" hidden="1"/>
    <col min="7192" max="7192" width="1.453125" style="101" hidden="1"/>
    <col min="7193" max="7405" width="9" style="101" hidden="1"/>
    <col min="7406" max="7406" width="2.7265625" style="101" hidden="1"/>
    <col min="7407" max="7407" width="4.6328125" style="101" hidden="1"/>
    <col min="7408" max="7408" width="3.6328125" style="101" hidden="1"/>
    <col min="7409" max="7409" width="7.6328125" style="101" hidden="1"/>
    <col min="7410" max="7410" width="10.6328125" style="101" hidden="1"/>
    <col min="7411" max="7412" width="4.90625" style="101" hidden="1"/>
    <col min="7413" max="7413" width="8.453125" style="101" hidden="1"/>
    <col min="7414" max="7414" width="5.26953125" style="101" hidden="1"/>
    <col min="7415" max="7415" width="3.36328125" style="101" hidden="1"/>
    <col min="7416" max="7416" width="5.7265625" style="101" hidden="1"/>
    <col min="7417" max="7423" width="2.90625" style="101" hidden="1"/>
    <col min="7424" max="7424" width="9" style="101" hidden="1"/>
    <col min="7425" max="7425" width="2.36328125" style="101" hidden="1"/>
    <col min="7426" max="7429" width="2.26953125" style="101" hidden="1"/>
    <col min="7430" max="7436" width="2.36328125" style="101" hidden="1"/>
    <col min="7437" max="7446" width="2.26953125" style="101" hidden="1"/>
    <col min="7447" max="7447" width="9" style="101" hidden="1"/>
    <col min="7448" max="7448" width="1.453125" style="101" hidden="1"/>
    <col min="7449" max="7661" width="9" style="101" hidden="1"/>
    <col min="7662" max="7662" width="2.7265625" style="101" hidden="1"/>
    <col min="7663" max="7663" width="4.6328125" style="101" hidden="1"/>
    <col min="7664" max="7664" width="3.6328125" style="101" hidden="1"/>
    <col min="7665" max="7665" width="7.6328125" style="101" hidden="1"/>
    <col min="7666" max="7666" width="10.6328125" style="101" hidden="1"/>
    <col min="7667" max="7668" width="4.90625" style="101" hidden="1"/>
    <col min="7669" max="7669" width="8.453125" style="101" hidden="1"/>
    <col min="7670" max="7670" width="5.26953125" style="101" hidden="1"/>
    <col min="7671" max="7671" width="3.36328125" style="101" hidden="1"/>
    <col min="7672" max="7672" width="5.7265625" style="101" hidden="1"/>
    <col min="7673" max="7679" width="2.90625" style="101" hidden="1"/>
    <col min="7680" max="7680" width="9" style="101" hidden="1"/>
    <col min="7681" max="7681" width="2.36328125" style="101" hidden="1"/>
    <col min="7682" max="7685" width="2.26953125" style="101" hidden="1"/>
    <col min="7686" max="7692" width="2.36328125" style="101" hidden="1"/>
    <col min="7693" max="7702" width="2.26953125" style="101" hidden="1"/>
    <col min="7703" max="7703" width="9" style="101" hidden="1"/>
    <col min="7704" max="7704" width="1.453125" style="101" hidden="1"/>
    <col min="7705" max="7917" width="9" style="101" hidden="1"/>
    <col min="7918" max="7918" width="2.7265625" style="101" hidden="1"/>
    <col min="7919" max="7919" width="4.6328125" style="101" hidden="1"/>
    <col min="7920" max="7920" width="3.6328125" style="101" hidden="1"/>
    <col min="7921" max="7921" width="7.6328125" style="101" hidden="1"/>
    <col min="7922" max="7922" width="10.6328125" style="101" hidden="1"/>
    <col min="7923" max="7924" width="4.90625" style="101" hidden="1"/>
    <col min="7925" max="7925" width="8.453125" style="101" hidden="1"/>
    <col min="7926" max="7926" width="5.26953125" style="101" hidden="1"/>
    <col min="7927" max="7927" width="3.36328125" style="101" hidden="1"/>
    <col min="7928" max="7928" width="5.7265625" style="101" hidden="1"/>
    <col min="7929" max="7935" width="2.90625" style="101" hidden="1"/>
    <col min="7936" max="7936" width="9" style="101" hidden="1"/>
    <col min="7937" max="7937" width="2.36328125" style="101" hidden="1"/>
    <col min="7938" max="7941" width="2.26953125" style="101" hidden="1"/>
    <col min="7942" max="7948" width="2.36328125" style="101" hidden="1"/>
    <col min="7949" max="7958" width="2.26953125" style="101" hidden="1"/>
    <col min="7959" max="7959" width="9" style="101" hidden="1"/>
    <col min="7960" max="7960" width="1.453125" style="101" hidden="1"/>
    <col min="7961" max="8173" width="9" style="101" hidden="1"/>
    <col min="8174" max="8174" width="2.7265625" style="101" hidden="1"/>
    <col min="8175" max="8175" width="4.6328125" style="101" hidden="1"/>
    <col min="8176" max="8176" width="3.6328125" style="101" hidden="1"/>
    <col min="8177" max="8177" width="7.6328125" style="101" hidden="1"/>
    <col min="8178" max="8178" width="10.6328125" style="101" hidden="1"/>
    <col min="8179" max="8180" width="4.90625" style="101" hidden="1"/>
    <col min="8181" max="8181" width="8.453125" style="101" hidden="1"/>
    <col min="8182" max="8182" width="5.26953125" style="101" hidden="1"/>
    <col min="8183" max="8183" width="3.36328125" style="101" hidden="1"/>
    <col min="8184" max="8184" width="5.7265625" style="101" hidden="1"/>
    <col min="8185" max="8191" width="2.90625" style="101" hidden="1"/>
    <col min="8192" max="8192" width="9" style="101" hidden="1"/>
    <col min="8193" max="8193" width="2.36328125" style="101" hidden="1"/>
    <col min="8194" max="8197" width="2.26953125" style="101" hidden="1"/>
    <col min="8198" max="8204" width="2.36328125" style="101" hidden="1"/>
    <col min="8205" max="8214" width="2.26953125" style="101" hidden="1"/>
    <col min="8215" max="8215" width="9" style="101" hidden="1"/>
    <col min="8216" max="8216" width="1.453125" style="101" hidden="1"/>
    <col min="8217" max="8429" width="9" style="101" hidden="1"/>
    <col min="8430" max="8430" width="2.7265625" style="101" hidden="1"/>
    <col min="8431" max="8431" width="4.6328125" style="101" hidden="1"/>
    <col min="8432" max="8432" width="3.6328125" style="101" hidden="1"/>
    <col min="8433" max="8433" width="7.6328125" style="101" hidden="1"/>
    <col min="8434" max="8434" width="10.6328125" style="101" hidden="1"/>
    <col min="8435" max="8436" width="4.90625" style="101" hidden="1"/>
    <col min="8437" max="8437" width="8.453125" style="101" hidden="1"/>
    <col min="8438" max="8438" width="5.26953125" style="101" hidden="1"/>
    <col min="8439" max="8439" width="3.36328125" style="101" hidden="1"/>
    <col min="8440" max="8440" width="5.7265625" style="101" hidden="1"/>
    <col min="8441" max="8447" width="2.90625" style="101" hidden="1"/>
    <col min="8448" max="8448" width="9" style="101" hidden="1"/>
    <col min="8449" max="8449" width="2.36328125" style="101" hidden="1"/>
    <col min="8450" max="8453" width="2.26953125" style="101" hidden="1"/>
    <col min="8454" max="8460" width="2.36328125" style="101" hidden="1"/>
    <col min="8461" max="8470" width="2.26953125" style="101" hidden="1"/>
    <col min="8471" max="8471" width="9" style="101" hidden="1"/>
    <col min="8472" max="8472" width="1.453125" style="101" hidden="1"/>
    <col min="8473" max="8685" width="9" style="101" hidden="1"/>
    <col min="8686" max="8686" width="2.7265625" style="101" hidden="1"/>
    <col min="8687" max="8687" width="4.6328125" style="101" hidden="1"/>
    <col min="8688" max="8688" width="3.6328125" style="101" hidden="1"/>
    <col min="8689" max="8689" width="7.6328125" style="101" hidden="1"/>
    <col min="8690" max="8690" width="10.6328125" style="101" hidden="1"/>
    <col min="8691" max="8692" width="4.90625" style="101" hidden="1"/>
    <col min="8693" max="8693" width="8.453125" style="101" hidden="1"/>
    <col min="8694" max="8694" width="5.26953125" style="101" hidden="1"/>
    <col min="8695" max="8695" width="3.36328125" style="101" hidden="1"/>
    <col min="8696" max="8696" width="5.7265625" style="101" hidden="1"/>
    <col min="8697" max="8703" width="2.90625" style="101" hidden="1"/>
    <col min="8704" max="8704" width="9" style="101" hidden="1"/>
    <col min="8705" max="8705" width="2.36328125" style="101" hidden="1"/>
    <col min="8706" max="8709" width="2.26953125" style="101" hidden="1"/>
    <col min="8710" max="8716" width="2.36328125" style="101" hidden="1"/>
    <col min="8717" max="8726" width="2.26953125" style="101" hidden="1"/>
    <col min="8727" max="8727" width="9" style="101" hidden="1"/>
    <col min="8728" max="8728" width="1.453125" style="101" hidden="1"/>
    <col min="8729" max="8941" width="9" style="101" hidden="1"/>
    <col min="8942" max="8942" width="2.7265625" style="101" hidden="1"/>
    <col min="8943" max="8943" width="4.6328125" style="101" hidden="1"/>
    <col min="8944" max="8944" width="3.6328125" style="101" hidden="1"/>
    <col min="8945" max="8945" width="7.6328125" style="101" hidden="1"/>
    <col min="8946" max="8946" width="10.6328125" style="101" hidden="1"/>
    <col min="8947" max="8948" width="4.90625" style="101" hidden="1"/>
    <col min="8949" max="8949" width="8.453125" style="101" hidden="1"/>
    <col min="8950" max="8950" width="5.26953125" style="101" hidden="1"/>
    <col min="8951" max="8951" width="3.36328125" style="101" hidden="1"/>
    <col min="8952" max="8952" width="5.7265625" style="101" hidden="1"/>
    <col min="8953" max="8959" width="2.90625" style="101" hidden="1"/>
    <col min="8960" max="8960" width="9" style="101" hidden="1"/>
    <col min="8961" max="8961" width="2.36328125" style="101" hidden="1"/>
    <col min="8962" max="8965" width="2.26953125" style="101" hidden="1"/>
    <col min="8966" max="8972" width="2.36328125" style="101" hidden="1"/>
    <col min="8973" max="8982" width="2.26953125" style="101" hidden="1"/>
    <col min="8983" max="8983" width="9" style="101" hidden="1"/>
    <col min="8984" max="8984" width="1.453125" style="101" hidden="1"/>
    <col min="8985" max="9197" width="9" style="101" hidden="1"/>
    <col min="9198" max="9198" width="2.7265625" style="101" hidden="1"/>
    <col min="9199" max="9199" width="4.6328125" style="101" hidden="1"/>
    <col min="9200" max="9200" width="3.6328125" style="101" hidden="1"/>
    <col min="9201" max="9201" width="7.6328125" style="101" hidden="1"/>
    <col min="9202" max="9202" width="10.6328125" style="101" hidden="1"/>
    <col min="9203" max="9204" width="4.90625" style="101" hidden="1"/>
    <col min="9205" max="9205" width="8.453125" style="101" hidden="1"/>
    <col min="9206" max="9206" width="5.26953125" style="101" hidden="1"/>
    <col min="9207" max="9207" width="3.36328125" style="101" hidden="1"/>
    <col min="9208" max="9208" width="5.7265625" style="101" hidden="1"/>
    <col min="9209" max="9215" width="2.90625" style="101" hidden="1"/>
    <col min="9216" max="9216" width="9" style="101" hidden="1"/>
    <col min="9217" max="9217" width="2.36328125" style="101" hidden="1"/>
    <col min="9218" max="9221" width="2.26953125" style="101" hidden="1"/>
    <col min="9222" max="9228" width="2.36328125" style="101" hidden="1"/>
    <col min="9229" max="9238" width="2.26953125" style="101" hidden="1"/>
    <col min="9239" max="9239" width="9" style="101" hidden="1"/>
    <col min="9240" max="9240" width="1.453125" style="101" hidden="1"/>
    <col min="9241" max="9453" width="9" style="101" hidden="1"/>
    <col min="9454" max="9454" width="2.7265625" style="101" hidden="1"/>
    <col min="9455" max="9455" width="4.6328125" style="101" hidden="1"/>
    <col min="9456" max="9456" width="3.6328125" style="101" hidden="1"/>
    <col min="9457" max="9457" width="7.6328125" style="101" hidden="1"/>
    <col min="9458" max="9458" width="10.6328125" style="101" hidden="1"/>
    <col min="9459" max="9460" width="4.90625" style="101" hidden="1"/>
    <col min="9461" max="9461" width="8.453125" style="101" hidden="1"/>
    <col min="9462" max="9462" width="5.26953125" style="101" hidden="1"/>
    <col min="9463" max="9463" width="3.36328125" style="101" hidden="1"/>
    <col min="9464" max="9464" width="5.7265625" style="101" hidden="1"/>
    <col min="9465" max="9471" width="2.90625" style="101" hidden="1"/>
    <col min="9472" max="9472" width="9" style="101" hidden="1"/>
    <col min="9473" max="9473" width="2.36328125" style="101" hidden="1"/>
    <col min="9474" max="9477" width="2.26953125" style="101" hidden="1"/>
    <col min="9478" max="9484" width="2.36328125" style="101" hidden="1"/>
    <col min="9485" max="9494" width="2.26953125" style="101" hidden="1"/>
    <col min="9495" max="9495" width="9" style="101" hidden="1"/>
    <col min="9496" max="9496" width="1.453125" style="101" hidden="1"/>
    <col min="9497" max="9709" width="9" style="101" hidden="1"/>
    <col min="9710" max="9710" width="2.7265625" style="101" hidden="1"/>
    <col min="9711" max="9711" width="4.6328125" style="101" hidden="1"/>
    <col min="9712" max="9712" width="3.6328125" style="101" hidden="1"/>
    <col min="9713" max="9713" width="7.6328125" style="101" hidden="1"/>
    <col min="9714" max="9714" width="10.6328125" style="101" hidden="1"/>
    <col min="9715" max="9716" width="4.90625" style="101" hidden="1"/>
    <col min="9717" max="9717" width="8.453125" style="101" hidden="1"/>
    <col min="9718" max="9718" width="5.26953125" style="101" hidden="1"/>
    <col min="9719" max="9719" width="3.36328125" style="101" hidden="1"/>
    <col min="9720" max="9720" width="5.7265625" style="101" hidden="1"/>
    <col min="9721" max="9727" width="2.90625" style="101" hidden="1"/>
    <col min="9728" max="9728" width="9" style="101" hidden="1"/>
    <col min="9729" max="9729" width="2.36328125" style="101" hidden="1"/>
    <col min="9730" max="9733" width="2.26953125" style="101" hidden="1"/>
    <col min="9734" max="9740" width="2.36328125" style="101" hidden="1"/>
    <col min="9741" max="9750" width="2.26953125" style="101" hidden="1"/>
    <col min="9751" max="9751" width="9" style="101" hidden="1"/>
    <col min="9752" max="9752" width="1.453125" style="101" hidden="1"/>
    <col min="9753" max="9965" width="9" style="101" hidden="1"/>
    <col min="9966" max="9966" width="2.7265625" style="101" hidden="1"/>
    <col min="9967" max="9967" width="4.6328125" style="101" hidden="1"/>
    <col min="9968" max="9968" width="3.6328125" style="101" hidden="1"/>
    <col min="9969" max="9969" width="7.6328125" style="101" hidden="1"/>
    <col min="9970" max="9970" width="10.6328125" style="101" hidden="1"/>
    <col min="9971" max="9972" width="4.90625" style="101" hidden="1"/>
    <col min="9973" max="9973" width="8.453125" style="101" hidden="1"/>
    <col min="9974" max="9974" width="5.26953125" style="101" hidden="1"/>
    <col min="9975" max="9975" width="3.36328125" style="101" hidden="1"/>
    <col min="9976" max="9976" width="5.7265625" style="101" hidden="1"/>
    <col min="9977" max="9983" width="2.90625" style="101" hidden="1"/>
    <col min="9984" max="9984" width="9" style="101" hidden="1"/>
    <col min="9985" max="9985" width="2.36328125" style="101" hidden="1"/>
    <col min="9986" max="9989" width="2.26953125" style="101" hidden="1"/>
    <col min="9990" max="9996" width="2.36328125" style="101" hidden="1"/>
    <col min="9997" max="10006" width="2.26953125" style="101" hidden="1"/>
    <col min="10007" max="10007" width="9" style="101" hidden="1"/>
    <col min="10008" max="10008" width="1.453125" style="101" hidden="1"/>
    <col min="10009" max="10221" width="9" style="101" hidden="1"/>
    <col min="10222" max="10222" width="2.7265625" style="101" hidden="1"/>
    <col min="10223" max="10223" width="4.6328125" style="101" hidden="1"/>
    <col min="10224" max="10224" width="3.6328125" style="101" hidden="1"/>
    <col min="10225" max="10225" width="7.6328125" style="101" hidden="1"/>
    <col min="10226" max="10226" width="10.6328125" style="101" hidden="1"/>
    <col min="10227" max="10228" width="4.90625" style="101" hidden="1"/>
    <col min="10229" max="10229" width="8.453125" style="101" hidden="1"/>
    <col min="10230" max="10230" width="5.26953125" style="101" hidden="1"/>
    <col min="10231" max="10231" width="3.36328125" style="101" hidden="1"/>
    <col min="10232" max="10232" width="5.7265625" style="101" hidden="1"/>
    <col min="10233" max="10239" width="2.90625" style="101" hidden="1"/>
    <col min="10240" max="10240" width="9" style="101" hidden="1"/>
    <col min="10241" max="10241" width="2.36328125" style="101" hidden="1"/>
    <col min="10242" max="10245" width="2.26953125" style="101" hidden="1"/>
    <col min="10246" max="10252" width="2.36328125" style="101" hidden="1"/>
    <col min="10253" max="10262" width="2.26953125" style="101" hidden="1"/>
    <col min="10263" max="10263" width="9" style="101" hidden="1"/>
    <col min="10264" max="10264" width="1.453125" style="101" hidden="1"/>
    <col min="10265" max="10477" width="9" style="101" hidden="1"/>
    <col min="10478" max="10478" width="2.7265625" style="101" hidden="1"/>
    <col min="10479" max="10479" width="4.6328125" style="101" hidden="1"/>
    <col min="10480" max="10480" width="3.6328125" style="101" hidden="1"/>
    <col min="10481" max="10481" width="7.6328125" style="101" hidden="1"/>
    <col min="10482" max="10482" width="10.6328125" style="101" hidden="1"/>
    <col min="10483" max="10484" width="4.90625" style="101" hidden="1"/>
    <col min="10485" max="10485" width="8.453125" style="101" hidden="1"/>
    <col min="10486" max="10486" width="5.26953125" style="101" hidden="1"/>
    <col min="10487" max="10487" width="3.36328125" style="101" hidden="1"/>
    <col min="10488" max="10488" width="5.7265625" style="101" hidden="1"/>
    <col min="10489" max="10495" width="2.90625" style="101" hidden="1"/>
    <col min="10496" max="10496" width="9" style="101" hidden="1"/>
    <col min="10497" max="10497" width="2.36328125" style="101" hidden="1"/>
    <col min="10498" max="10501" width="2.26953125" style="101" hidden="1"/>
    <col min="10502" max="10508" width="2.36328125" style="101" hidden="1"/>
    <col min="10509" max="10518" width="2.26953125" style="101" hidden="1"/>
    <col min="10519" max="10519" width="9" style="101" hidden="1"/>
    <col min="10520" max="10520" width="1.453125" style="101" hidden="1"/>
    <col min="10521" max="10733" width="9" style="101" hidden="1"/>
    <col min="10734" max="10734" width="2.7265625" style="101" hidden="1"/>
    <col min="10735" max="10735" width="4.6328125" style="101" hidden="1"/>
    <col min="10736" max="10736" width="3.6328125" style="101" hidden="1"/>
    <col min="10737" max="10737" width="7.6328125" style="101" hidden="1"/>
    <col min="10738" max="10738" width="10.6328125" style="101" hidden="1"/>
    <col min="10739" max="10740" width="4.90625" style="101" hidden="1"/>
    <col min="10741" max="10741" width="8.453125" style="101" hidden="1"/>
    <col min="10742" max="10742" width="5.26953125" style="101" hidden="1"/>
    <col min="10743" max="10743" width="3.36328125" style="101" hidden="1"/>
    <col min="10744" max="10744" width="5.7265625" style="101" hidden="1"/>
    <col min="10745" max="10751" width="2.90625" style="101" hidden="1"/>
    <col min="10752" max="10752" width="9" style="101" hidden="1"/>
    <col min="10753" max="10753" width="2.36328125" style="101" hidden="1"/>
    <col min="10754" max="10757" width="2.26953125" style="101" hidden="1"/>
    <col min="10758" max="10764" width="2.36328125" style="101" hidden="1"/>
    <col min="10765" max="10774" width="2.26953125" style="101" hidden="1"/>
    <col min="10775" max="10775" width="9" style="101" hidden="1"/>
    <col min="10776" max="10776" width="1.453125" style="101" hidden="1"/>
    <col min="10777" max="10989" width="9" style="101" hidden="1"/>
    <col min="10990" max="10990" width="2.7265625" style="101" hidden="1"/>
    <col min="10991" max="10991" width="4.6328125" style="101" hidden="1"/>
    <col min="10992" max="10992" width="3.6328125" style="101" hidden="1"/>
    <col min="10993" max="10993" width="7.6328125" style="101" hidden="1"/>
    <col min="10994" max="10994" width="10.6328125" style="101" hidden="1"/>
    <col min="10995" max="10996" width="4.90625" style="101" hidden="1"/>
    <col min="10997" max="10997" width="8.453125" style="101" hidden="1"/>
    <col min="10998" max="10998" width="5.26953125" style="101" hidden="1"/>
    <col min="10999" max="10999" width="3.36328125" style="101" hidden="1"/>
    <col min="11000" max="11000" width="5.7265625" style="101" hidden="1"/>
    <col min="11001" max="11007" width="2.90625" style="101" hidden="1"/>
    <col min="11008" max="11008" width="9" style="101" hidden="1"/>
    <col min="11009" max="11009" width="2.36328125" style="101" hidden="1"/>
    <col min="11010" max="11013" width="2.26953125" style="101" hidden="1"/>
    <col min="11014" max="11020" width="2.36328125" style="101" hidden="1"/>
    <col min="11021" max="11030" width="2.26953125" style="101" hidden="1"/>
    <col min="11031" max="11031" width="9" style="101" hidden="1"/>
    <col min="11032" max="11032" width="1.453125" style="101" hidden="1"/>
    <col min="11033" max="11245" width="9" style="101" hidden="1"/>
    <col min="11246" max="11246" width="2.7265625" style="101" hidden="1"/>
    <col min="11247" max="11247" width="4.6328125" style="101" hidden="1"/>
    <col min="11248" max="11248" width="3.6328125" style="101" hidden="1"/>
    <col min="11249" max="11249" width="7.6328125" style="101" hidden="1"/>
    <col min="11250" max="11250" width="10.6328125" style="101" hidden="1"/>
    <col min="11251" max="11252" width="4.90625" style="101" hidden="1"/>
    <col min="11253" max="11253" width="8.453125" style="101" hidden="1"/>
    <col min="11254" max="11254" width="5.26953125" style="101" hidden="1"/>
    <col min="11255" max="11255" width="3.36328125" style="101" hidden="1"/>
    <col min="11256" max="11256" width="5.7265625" style="101" hidden="1"/>
    <col min="11257" max="11263" width="2.90625" style="101" hidden="1"/>
    <col min="11264" max="11264" width="9" style="101" hidden="1"/>
    <col min="11265" max="11265" width="2.36328125" style="101" hidden="1"/>
    <col min="11266" max="11269" width="2.26953125" style="101" hidden="1"/>
    <col min="11270" max="11276" width="2.36328125" style="101" hidden="1"/>
    <col min="11277" max="11286" width="2.26953125" style="101" hidden="1"/>
    <col min="11287" max="11287" width="9" style="101" hidden="1"/>
    <col min="11288" max="11288" width="1.453125" style="101" hidden="1"/>
    <col min="11289" max="11501" width="9" style="101" hidden="1"/>
    <col min="11502" max="11502" width="2.7265625" style="101" hidden="1"/>
    <col min="11503" max="11503" width="4.6328125" style="101" hidden="1"/>
    <col min="11504" max="11504" width="3.6328125" style="101" hidden="1"/>
    <col min="11505" max="11505" width="7.6328125" style="101" hidden="1"/>
    <col min="11506" max="11506" width="10.6328125" style="101" hidden="1"/>
    <col min="11507" max="11508" width="4.90625" style="101" hidden="1"/>
    <col min="11509" max="11509" width="8.453125" style="101" hidden="1"/>
    <col min="11510" max="11510" width="5.26953125" style="101" hidden="1"/>
    <col min="11511" max="11511" width="3.36328125" style="101" hidden="1"/>
    <col min="11512" max="11512" width="5.7265625" style="101" hidden="1"/>
    <col min="11513" max="11519" width="2.90625" style="101" hidden="1"/>
    <col min="11520" max="11520" width="9" style="101" hidden="1"/>
    <col min="11521" max="11521" width="2.36328125" style="101" hidden="1"/>
    <col min="11522" max="11525" width="2.26953125" style="101" hidden="1"/>
    <col min="11526" max="11532" width="2.36328125" style="101" hidden="1"/>
    <col min="11533" max="11542" width="2.26953125" style="101" hidden="1"/>
    <col min="11543" max="11543" width="9" style="101" hidden="1"/>
    <col min="11544" max="11544" width="1.453125" style="101" hidden="1"/>
    <col min="11545" max="11757" width="9" style="101" hidden="1"/>
    <col min="11758" max="11758" width="2.7265625" style="101" hidden="1"/>
    <col min="11759" max="11759" width="4.6328125" style="101" hidden="1"/>
    <col min="11760" max="11760" width="3.6328125" style="101" hidden="1"/>
    <col min="11761" max="11761" width="7.6328125" style="101" hidden="1"/>
    <col min="11762" max="11762" width="10.6328125" style="101" hidden="1"/>
    <col min="11763" max="11764" width="4.90625" style="101" hidden="1"/>
    <col min="11765" max="11765" width="8.453125" style="101" hidden="1"/>
    <col min="11766" max="11766" width="5.26953125" style="101" hidden="1"/>
    <col min="11767" max="11767" width="3.36328125" style="101" hidden="1"/>
    <col min="11768" max="11768" width="5.7265625" style="101" hidden="1"/>
    <col min="11769" max="11775" width="2.90625" style="101" hidden="1"/>
    <col min="11776" max="11776" width="9" style="101" hidden="1"/>
    <col min="11777" max="11777" width="2.36328125" style="101" hidden="1"/>
    <col min="11778" max="11781" width="2.26953125" style="101" hidden="1"/>
    <col min="11782" max="11788" width="2.36328125" style="101" hidden="1"/>
    <col min="11789" max="11798" width="2.26953125" style="101" hidden="1"/>
    <col min="11799" max="11799" width="9" style="101" hidden="1"/>
    <col min="11800" max="11800" width="1.453125" style="101" hidden="1"/>
    <col min="11801" max="12013" width="9" style="101" hidden="1"/>
    <col min="12014" max="12014" width="2.7265625" style="101" hidden="1"/>
    <col min="12015" max="12015" width="4.6328125" style="101" hidden="1"/>
    <col min="12016" max="12016" width="3.6328125" style="101" hidden="1"/>
    <col min="12017" max="12017" width="7.6328125" style="101" hidden="1"/>
    <col min="12018" max="12018" width="10.6328125" style="101" hidden="1"/>
    <col min="12019" max="12020" width="4.90625" style="101" hidden="1"/>
    <col min="12021" max="12021" width="8.453125" style="101" hidden="1"/>
    <col min="12022" max="12022" width="5.26953125" style="101" hidden="1"/>
    <col min="12023" max="12023" width="3.36328125" style="101" hidden="1"/>
    <col min="12024" max="12024" width="5.7265625" style="101" hidden="1"/>
    <col min="12025" max="12031" width="2.90625" style="101" hidden="1"/>
    <col min="12032" max="12032" width="9" style="101" hidden="1"/>
    <col min="12033" max="12033" width="2.36328125" style="101" hidden="1"/>
    <col min="12034" max="12037" width="2.26953125" style="101" hidden="1"/>
    <col min="12038" max="12044" width="2.36328125" style="101" hidden="1"/>
    <col min="12045" max="12054" width="2.26953125" style="101" hidden="1"/>
    <col min="12055" max="12055" width="9" style="101" hidden="1"/>
    <col min="12056" max="12056" width="1.453125" style="101" hidden="1"/>
    <col min="12057" max="12269" width="9" style="101" hidden="1"/>
    <col min="12270" max="12270" width="2.7265625" style="101" hidden="1"/>
    <col min="12271" max="12271" width="4.6328125" style="101" hidden="1"/>
    <col min="12272" max="12272" width="3.6328125" style="101" hidden="1"/>
    <col min="12273" max="12273" width="7.6328125" style="101" hidden="1"/>
    <col min="12274" max="12274" width="10.6328125" style="101" hidden="1"/>
    <col min="12275" max="12276" width="4.90625" style="101" hidden="1"/>
    <col min="12277" max="12277" width="8.453125" style="101" hidden="1"/>
    <col min="12278" max="12278" width="5.26953125" style="101" hidden="1"/>
    <col min="12279" max="12279" width="3.36328125" style="101" hidden="1"/>
    <col min="12280" max="12280" width="5.7265625" style="101" hidden="1"/>
    <col min="12281" max="12287" width="2.90625" style="101" hidden="1"/>
    <col min="12288" max="12288" width="9" style="101" hidden="1"/>
    <col min="12289" max="12289" width="2.36328125" style="101" hidden="1"/>
    <col min="12290" max="12293" width="2.26953125" style="101" hidden="1"/>
    <col min="12294" max="12300" width="2.36328125" style="101" hidden="1"/>
    <col min="12301" max="12310" width="2.26953125" style="101" hidden="1"/>
    <col min="12311" max="12311" width="9" style="101" hidden="1"/>
    <col min="12312" max="12312" width="1.453125" style="101" hidden="1"/>
    <col min="12313" max="12525" width="9" style="101" hidden="1"/>
    <col min="12526" max="12526" width="2.7265625" style="101" hidden="1"/>
    <col min="12527" max="12527" width="4.6328125" style="101" hidden="1"/>
    <col min="12528" max="12528" width="3.6328125" style="101" hidden="1"/>
    <col min="12529" max="12529" width="7.6328125" style="101" hidden="1"/>
    <col min="12530" max="12530" width="10.6328125" style="101" hidden="1"/>
    <col min="12531" max="12532" width="4.90625" style="101" hidden="1"/>
    <col min="12533" max="12533" width="8.453125" style="101" hidden="1"/>
    <col min="12534" max="12534" width="5.26953125" style="101" hidden="1"/>
    <col min="12535" max="12535" width="3.36328125" style="101" hidden="1"/>
    <col min="12536" max="12536" width="5.7265625" style="101" hidden="1"/>
    <col min="12537" max="12543" width="2.90625" style="101" hidden="1"/>
    <col min="12544" max="12544" width="9" style="101" hidden="1"/>
    <col min="12545" max="12545" width="2.36328125" style="101" hidden="1"/>
    <col min="12546" max="12549" width="2.26953125" style="101" hidden="1"/>
    <col min="12550" max="12556" width="2.36328125" style="101" hidden="1"/>
    <col min="12557" max="12566" width="2.26953125" style="101" hidden="1"/>
    <col min="12567" max="12567" width="9" style="101" hidden="1"/>
    <col min="12568" max="12568" width="1.453125" style="101" hidden="1"/>
    <col min="12569" max="12781" width="9" style="101" hidden="1"/>
    <col min="12782" max="12782" width="2.7265625" style="101" hidden="1"/>
    <col min="12783" max="12783" width="4.6328125" style="101" hidden="1"/>
    <col min="12784" max="12784" width="3.6328125" style="101" hidden="1"/>
    <col min="12785" max="12785" width="7.6328125" style="101" hidden="1"/>
    <col min="12786" max="12786" width="10.6328125" style="101" hidden="1"/>
    <col min="12787" max="12788" width="4.90625" style="101" hidden="1"/>
    <col min="12789" max="12789" width="8.453125" style="101" hidden="1"/>
    <col min="12790" max="12790" width="5.26953125" style="101" hidden="1"/>
    <col min="12791" max="12791" width="3.36328125" style="101" hidden="1"/>
    <col min="12792" max="12792" width="5.7265625" style="101" hidden="1"/>
    <col min="12793" max="12799" width="2.90625" style="101" hidden="1"/>
    <col min="12800" max="12800" width="9" style="101" hidden="1"/>
    <col min="12801" max="12801" width="2.36328125" style="101" hidden="1"/>
    <col min="12802" max="12805" width="2.26953125" style="101" hidden="1"/>
    <col min="12806" max="12812" width="2.36328125" style="101" hidden="1"/>
    <col min="12813" max="12822" width="2.26953125" style="101" hidden="1"/>
    <col min="12823" max="12823" width="9" style="101" hidden="1"/>
    <col min="12824" max="12824" width="1.453125" style="101" hidden="1"/>
    <col min="12825" max="13037" width="9" style="101" hidden="1"/>
    <col min="13038" max="13038" width="2.7265625" style="101" hidden="1"/>
    <col min="13039" max="13039" width="4.6328125" style="101" hidden="1"/>
    <col min="13040" max="13040" width="3.6328125" style="101" hidden="1"/>
    <col min="13041" max="13041" width="7.6328125" style="101" hidden="1"/>
    <col min="13042" max="13042" width="10.6328125" style="101" hidden="1"/>
    <col min="13043" max="13044" width="4.90625" style="101" hidden="1"/>
    <col min="13045" max="13045" width="8.453125" style="101" hidden="1"/>
    <col min="13046" max="13046" width="5.26953125" style="101" hidden="1"/>
    <col min="13047" max="13047" width="3.36328125" style="101" hidden="1"/>
    <col min="13048" max="13048" width="5.7265625" style="101" hidden="1"/>
    <col min="13049" max="13055" width="2.90625" style="101" hidden="1"/>
    <col min="13056" max="13056" width="9" style="101" hidden="1"/>
    <col min="13057" max="13057" width="2.36328125" style="101" hidden="1"/>
    <col min="13058" max="13061" width="2.26953125" style="101" hidden="1"/>
    <col min="13062" max="13068" width="2.36328125" style="101" hidden="1"/>
    <col min="13069" max="13078" width="2.26953125" style="101" hidden="1"/>
    <col min="13079" max="13079" width="9" style="101" hidden="1"/>
    <col min="13080" max="13080" width="1.453125" style="101" hidden="1"/>
    <col min="13081" max="13293" width="9" style="101" hidden="1"/>
    <col min="13294" max="13294" width="2.7265625" style="101" hidden="1"/>
    <col min="13295" max="13295" width="4.6328125" style="101" hidden="1"/>
    <col min="13296" max="13296" width="3.6328125" style="101" hidden="1"/>
    <col min="13297" max="13297" width="7.6328125" style="101" hidden="1"/>
    <col min="13298" max="13298" width="10.6328125" style="101" hidden="1"/>
    <col min="13299" max="13300" width="4.90625" style="101" hidden="1"/>
    <col min="13301" max="13301" width="8.453125" style="101" hidden="1"/>
    <col min="13302" max="13302" width="5.26953125" style="101" hidden="1"/>
    <col min="13303" max="13303" width="3.36328125" style="101" hidden="1"/>
    <col min="13304" max="13304" width="5.7265625" style="101" hidden="1"/>
    <col min="13305" max="13311" width="2.90625" style="101" hidden="1"/>
    <col min="13312" max="13312" width="9" style="101" hidden="1"/>
    <col min="13313" max="13313" width="2.36328125" style="101" hidden="1"/>
    <col min="13314" max="13317" width="2.26953125" style="101" hidden="1"/>
    <col min="13318" max="13324" width="2.36328125" style="101" hidden="1"/>
    <col min="13325" max="13334" width="2.26953125" style="101" hidden="1"/>
    <col min="13335" max="13335" width="9" style="101" hidden="1"/>
    <col min="13336" max="13336" width="1.453125" style="101" hidden="1"/>
    <col min="13337" max="13549" width="9" style="101" hidden="1"/>
    <col min="13550" max="13550" width="2.7265625" style="101" hidden="1"/>
    <col min="13551" max="13551" width="4.6328125" style="101" hidden="1"/>
    <col min="13552" max="13552" width="3.6328125" style="101" hidden="1"/>
    <col min="13553" max="13553" width="7.6328125" style="101" hidden="1"/>
    <col min="13554" max="13554" width="10.6328125" style="101" hidden="1"/>
    <col min="13555" max="13556" width="4.90625" style="101" hidden="1"/>
    <col min="13557" max="13557" width="8.453125" style="101" hidden="1"/>
    <col min="13558" max="13558" width="5.26953125" style="101" hidden="1"/>
    <col min="13559" max="13559" width="3.36328125" style="101" hidden="1"/>
    <col min="13560" max="13560" width="5.7265625" style="101" hidden="1"/>
    <col min="13561" max="13567" width="2.90625" style="101" hidden="1"/>
    <col min="13568" max="13568" width="9" style="101" hidden="1"/>
    <col min="13569" max="13569" width="2.36328125" style="101" hidden="1"/>
    <col min="13570" max="13573" width="2.26953125" style="101" hidden="1"/>
    <col min="13574" max="13580" width="2.36328125" style="101" hidden="1"/>
    <col min="13581" max="13590" width="2.26953125" style="101" hidden="1"/>
    <col min="13591" max="13591" width="9" style="101" hidden="1"/>
    <col min="13592" max="13592" width="1.453125" style="101" hidden="1"/>
    <col min="13593" max="13805" width="9" style="101" hidden="1"/>
    <col min="13806" max="13806" width="2.7265625" style="101" hidden="1"/>
    <col min="13807" max="13807" width="4.6328125" style="101" hidden="1"/>
    <col min="13808" max="13808" width="3.6328125" style="101" hidden="1"/>
    <col min="13809" max="13809" width="7.6328125" style="101" hidden="1"/>
    <col min="13810" max="13810" width="10.6328125" style="101" hidden="1"/>
    <col min="13811" max="13812" width="4.90625" style="101" hidden="1"/>
    <col min="13813" max="13813" width="8.453125" style="101" hidden="1"/>
    <col min="13814" max="13814" width="5.26953125" style="101" hidden="1"/>
    <col min="13815" max="13815" width="3.36328125" style="101" hidden="1"/>
    <col min="13816" max="13816" width="5.7265625" style="101" hidden="1"/>
    <col min="13817" max="13823" width="2.90625" style="101" hidden="1"/>
    <col min="13824" max="13824" width="9" style="101" hidden="1"/>
    <col min="13825" max="13825" width="2.36328125" style="101" hidden="1"/>
    <col min="13826" max="13829" width="2.26953125" style="101" hidden="1"/>
    <col min="13830" max="13836" width="2.36328125" style="101" hidden="1"/>
    <col min="13837" max="13846" width="2.26953125" style="101" hidden="1"/>
    <col min="13847" max="13847" width="9" style="101" hidden="1"/>
    <col min="13848" max="13848" width="1.453125" style="101" hidden="1"/>
    <col min="13849" max="14061" width="9" style="101" hidden="1"/>
    <col min="14062" max="14062" width="2.7265625" style="101" hidden="1"/>
    <col min="14063" max="14063" width="4.6328125" style="101" hidden="1"/>
    <col min="14064" max="14064" width="3.6328125" style="101" hidden="1"/>
    <col min="14065" max="14065" width="7.6328125" style="101" hidden="1"/>
    <col min="14066" max="14066" width="10.6328125" style="101" hidden="1"/>
    <col min="14067" max="14068" width="4.90625" style="101" hidden="1"/>
    <col min="14069" max="14069" width="8.453125" style="101" hidden="1"/>
    <col min="14070" max="14070" width="5.26953125" style="101" hidden="1"/>
    <col min="14071" max="14071" width="3.36328125" style="101" hidden="1"/>
    <col min="14072" max="14072" width="5.7265625" style="101" hidden="1"/>
    <col min="14073" max="14079" width="2.90625" style="101" hidden="1"/>
    <col min="14080" max="14080" width="9" style="101" hidden="1"/>
    <col min="14081" max="14081" width="2.36328125" style="101" hidden="1"/>
    <col min="14082" max="14085" width="2.26953125" style="101" hidden="1"/>
    <col min="14086" max="14092" width="2.36328125" style="101" hidden="1"/>
    <col min="14093" max="14102" width="2.26953125" style="101" hidden="1"/>
    <col min="14103" max="14103" width="9" style="101" hidden="1"/>
    <col min="14104" max="14104" width="1.453125" style="101" hidden="1"/>
    <col min="14105" max="14317" width="9" style="101" hidden="1"/>
    <col min="14318" max="14318" width="2.7265625" style="101" hidden="1"/>
    <col min="14319" max="14319" width="4.6328125" style="101" hidden="1"/>
    <col min="14320" max="14320" width="3.6328125" style="101" hidden="1"/>
    <col min="14321" max="14321" width="7.6328125" style="101" hidden="1"/>
    <col min="14322" max="14322" width="10.6328125" style="101" hidden="1"/>
    <col min="14323" max="14324" width="4.90625" style="101" hidden="1"/>
    <col min="14325" max="14325" width="8.453125" style="101" hidden="1"/>
    <col min="14326" max="14326" width="5.26953125" style="101" hidden="1"/>
    <col min="14327" max="14327" width="3.36328125" style="101" hidden="1"/>
    <col min="14328" max="14328" width="5.7265625" style="101" hidden="1"/>
    <col min="14329" max="14335" width="2.90625" style="101" hidden="1"/>
    <col min="14336" max="14336" width="9" style="101" hidden="1"/>
    <col min="14337" max="14337" width="2.36328125" style="101" hidden="1"/>
    <col min="14338" max="14341" width="2.26953125" style="101" hidden="1"/>
    <col min="14342" max="14348" width="2.36328125" style="101" hidden="1"/>
    <col min="14349" max="14358" width="2.26953125" style="101" hidden="1"/>
    <col min="14359" max="14359" width="9" style="101" hidden="1"/>
    <col min="14360" max="14360" width="1.453125" style="101" hidden="1"/>
    <col min="14361" max="14573" width="9" style="101" hidden="1"/>
    <col min="14574" max="14574" width="2.7265625" style="101" hidden="1"/>
    <col min="14575" max="14575" width="4.6328125" style="101" hidden="1"/>
    <col min="14576" max="14576" width="3.6328125" style="101" hidden="1"/>
    <col min="14577" max="14577" width="7.6328125" style="101" hidden="1"/>
    <col min="14578" max="14578" width="10.6328125" style="101" hidden="1"/>
    <col min="14579" max="14580" width="4.90625" style="101" hidden="1"/>
    <col min="14581" max="14581" width="8.453125" style="101" hidden="1"/>
    <col min="14582" max="14582" width="5.26953125" style="101" hidden="1"/>
    <col min="14583" max="14583" width="3.36328125" style="101" hidden="1"/>
    <col min="14584" max="14584" width="5.7265625" style="101" hidden="1"/>
    <col min="14585" max="14591" width="2.90625" style="101" hidden="1"/>
    <col min="14592" max="14592" width="9" style="101" hidden="1"/>
    <col min="14593" max="14593" width="2.36328125" style="101" hidden="1"/>
    <col min="14594" max="14597" width="2.26953125" style="101" hidden="1"/>
    <col min="14598" max="14604" width="2.36328125" style="101" hidden="1"/>
    <col min="14605" max="14614" width="2.26953125" style="101" hidden="1"/>
    <col min="14615" max="14615" width="9" style="101" hidden="1"/>
    <col min="14616" max="14616" width="1.453125" style="101" hidden="1"/>
    <col min="14617" max="14829" width="9" style="101" hidden="1"/>
    <col min="14830" max="14830" width="2.7265625" style="101" hidden="1"/>
    <col min="14831" max="14831" width="4.6328125" style="101" hidden="1"/>
    <col min="14832" max="14832" width="3.6328125" style="101" hidden="1"/>
    <col min="14833" max="14833" width="7.6328125" style="101" hidden="1"/>
    <col min="14834" max="14834" width="10.6328125" style="101" hidden="1"/>
    <col min="14835" max="14836" width="4.90625" style="101" hidden="1"/>
    <col min="14837" max="14837" width="8.453125" style="101" hidden="1"/>
    <col min="14838" max="14838" width="5.26953125" style="101" hidden="1"/>
    <col min="14839" max="14839" width="3.36328125" style="101" hidden="1"/>
    <col min="14840" max="14840" width="5.7265625" style="101" hidden="1"/>
    <col min="14841" max="14847" width="2.90625" style="101" hidden="1"/>
    <col min="14848" max="14848" width="9" style="101" hidden="1"/>
    <col min="14849" max="14849" width="2.36328125" style="101" hidden="1"/>
    <col min="14850" max="14853" width="2.26953125" style="101" hidden="1"/>
    <col min="14854" max="14860" width="2.36328125" style="101" hidden="1"/>
    <col min="14861" max="14870" width="2.26953125" style="101" hidden="1"/>
    <col min="14871" max="14871" width="9" style="101" hidden="1"/>
    <col min="14872" max="14872" width="1.453125" style="101" hidden="1"/>
    <col min="14873" max="15085" width="9" style="101" hidden="1"/>
    <col min="15086" max="15086" width="2.7265625" style="101" hidden="1"/>
    <col min="15087" max="15087" width="4.6328125" style="101" hidden="1"/>
    <col min="15088" max="15088" width="3.6328125" style="101" hidden="1"/>
    <col min="15089" max="15089" width="7.6328125" style="101" hidden="1"/>
    <col min="15090" max="15090" width="10.6328125" style="101" hidden="1"/>
    <col min="15091" max="15092" width="4.90625" style="101" hidden="1"/>
    <col min="15093" max="15093" width="8.453125" style="101" hidden="1"/>
    <col min="15094" max="15094" width="5.26953125" style="101" hidden="1"/>
    <col min="15095" max="15095" width="3.36328125" style="101" hidden="1"/>
    <col min="15096" max="15096" width="5.7265625" style="101" hidden="1"/>
    <col min="15097" max="15103" width="2.90625" style="101" hidden="1"/>
    <col min="15104" max="15104" width="9" style="101" hidden="1"/>
    <col min="15105" max="15105" width="2.36328125" style="101" hidden="1"/>
    <col min="15106" max="15109" width="2.26953125" style="101" hidden="1"/>
    <col min="15110" max="15116" width="2.36328125" style="101" hidden="1"/>
    <col min="15117" max="15126" width="2.26953125" style="101" hidden="1"/>
    <col min="15127" max="15127" width="9" style="101" hidden="1"/>
    <col min="15128" max="15128" width="1.453125" style="101" hidden="1"/>
    <col min="15129" max="15341" width="9" style="101" hidden="1"/>
    <col min="15342" max="15342" width="2.7265625" style="101" hidden="1"/>
    <col min="15343" max="15343" width="4.6328125" style="101" hidden="1"/>
    <col min="15344" max="15344" width="3.6328125" style="101" hidden="1"/>
    <col min="15345" max="15345" width="7.6328125" style="101" hidden="1"/>
    <col min="15346" max="15346" width="10.6328125" style="101" hidden="1"/>
    <col min="15347" max="15348" width="4.90625" style="101" hidden="1"/>
    <col min="15349" max="15349" width="8.453125" style="101" hidden="1"/>
    <col min="15350" max="15350" width="5.26953125" style="101" hidden="1"/>
    <col min="15351" max="15351" width="3.36328125" style="101" hidden="1"/>
    <col min="15352" max="15352" width="5.7265625" style="101" hidden="1"/>
    <col min="15353" max="15359" width="2.90625" style="101" hidden="1"/>
    <col min="15360" max="15360" width="9" style="101" hidden="1"/>
    <col min="15361" max="15361" width="2.36328125" style="101" hidden="1"/>
    <col min="15362" max="15365" width="2.26953125" style="101" hidden="1"/>
    <col min="15366" max="15372" width="2.36328125" style="101" hidden="1"/>
    <col min="15373" max="15382" width="2.26953125" style="101" hidden="1"/>
    <col min="15383" max="15383" width="9" style="101" hidden="1"/>
    <col min="15384" max="15384" width="1.453125" style="101" hidden="1"/>
    <col min="15385" max="15597" width="9" style="101" hidden="1"/>
    <col min="15598" max="15598" width="2.7265625" style="101" hidden="1"/>
    <col min="15599" max="15599" width="4.6328125" style="101" hidden="1"/>
    <col min="15600" max="15600" width="3.6328125" style="101" hidden="1"/>
    <col min="15601" max="15601" width="7.6328125" style="101" hidden="1"/>
    <col min="15602" max="15602" width="10.6328125" style="101" hidden="1"/>
    <col min="15603" max="15604" width="4.90625" style="101" hidden="1"/>
    <col min="15605" max="15605" width="8.453125" style="101" hidden="1"/>
    <col min="15606" max="15606" width="5.26953125" style="101" hidden="1"/>
    <col min="15607" max="15607" width="3.36328125" style="101" hidden="1"/>
    <col min="15608" max="15608" width="5.7265625" style="101" hidden="1"/>
    <col min="15609" max="15615" width="2.90625" style="101" hidden="1"/>
    <col min="15616" max="15616" width="9" style="101" hidden="1"/>
    <col min="15617" max="15617" width="2.36328125" style="101" hidden="1"/>
    <col min="15618" max="15621" width="2.26953125" style="101" hidden="1"/>
    <col min="15622" max="15628" width="2.36328125" style="101" hidden="1"/>
    <col min="15629" max="15638" width="2.26953125" style="101" hidden="1"/>
    <col min="15639" max="15639" width="9" style="101" hidden="1"/>
    <col min="15640" max="15640" width="1.453125" style="101" hidden="1"/>
    <col min="15641" max="15853" width="9" style="101" hidden="1"/>
    <col min="15854" max="15854" width="2.7265625" style="101" hidden="1"/>
    <col min="15855" max="15855" width="4.6328125" style="101" hidden="1"/>
    <col min="15856" max="15856" width="3.6328125" style="101" hidden="1"/>
    <col min="15857" max="15857" width="7.6328125" style="101" hidden="1"/>
    <col min="15858" max="15858" width="10.6328125" style="101" hidden="1"/>
    <col min="15859" max="15860" width="4.90625" style="101" hidden="1"/>
    <col min="15861" max="15861" width="8.453125" style="101" hidden="1"/>
    <col min="15862" max="15862" width="5.26953125" style="101" hidden="1"/>
    <col min="15863" max="15863" width="3.36328125" style="101" hidden="1"/>
    <col min="15864" max="15864" width="5.7265625" style="101" hidden="1"/>
    <col min="15865" max="15871" width="2.90625" style="101" hidden="1"/>
    <col min="15872" max="15872" width="9" style="101" hidden="1"/>
    <col min="15873" max="15873" width="2.36328125" style="101" hidden="1"/>
    <col min="15874" max="15877" width="2.26953125" style="101" hidden="1"/>
    <col min="15878" max="15884" width="2.36328125" style="101" hidden="1"/>
    <col min="15885" max="15894" width="2.26953125" style="101" hidden="1"/>
    <col min="15895" max="15895" width="9" style="101" hidden="1"/>
    <col min="15896" max="15896" width="1.453125" style="101" hidden="1"/>
    <col min="15897" max="16109" width="9" style="101" hidden="1"/>
    <col min="16110" max="16110" width="2.7265625" style="101" hidden="1"/>
    <col min="16111" max="16111" width="4.6328125" style="101" hidden="1"/>
    <col min="16112" max="16112" width="3.6328125" style="101" hidden="1"/>
    <col min="16113" max="16113" width="7.6328125" style="101" hidden="1"/>
    <col min="16114" max="16114" width="10.6328125" style="101" hidden="1"/>
    <col min="16115" max="16116" width="4.90625" style="101" hidden="1"/>
    <col min="16117" max="16117" width="8.453125" style="101" hidden="1"/>
    <col min="16118" max="16118" width="5.26953125" style="101" hidden="1"/>
    <col min="16119" max="16119" width="3.36328125" style="101" hidden="1"/>
    <col min="16120" max="16120" width="5.7265625" style="101" hidden="1"/>
    <col min="16121" max="16127" width="2.90625" style="101" hidden="1"/>
    <col min="16128" max="16128" width="9" style="101" hidden="1"/>
    <col min="16129" max="16129" width="2.36328125" style="101" hidden="1"/>
    <col min="16130" max="16133" width="2.26953125" style="101" hidden="1"/>
    <col min="16134" max="16140" width="2.36328125" style="101" hidden="1"/>
    <col min="16141" max="16150" width="2.26953125" style="101" hidden="1"/>
    <col min="16151" max="16151" width="9" style="101" hidden="1"/>
    <col min="16152" max="16152" width="1.453125" style="101" hidden="1"/>
    <col min="16153" max="16384" width="9" style="101" hidden="1"/>
  </cols>
  <sheetData>
    <row r="1" spans="1:45" ht="12.5" thickBot="1" x14ac:dyDescent="0.25">
      <c r="D1" s="736" t="s">
        <v>399</v>
      </c>
      <c r="E1" s="736"/>
      <c r="F1" s="736"/>
      <c r="G1" s="736"/>
    </row>
    <row r="2" spans="1:45" ht="9" customHeight="1" x14ac:dyDescent="0.2">
      <c r="A2" s="737" t="s">
        <v>428</v>
      </c>
      <c r="B2" s="737"/>
      <c r="C2" s="738"/>
      <c r="D2" s="739" t="s">
        <v>400</v>
      </c>
      <c r="E2" s="741" t="s">
        <v>831</v>
      </c>
      <c r="F2" s="742"/>
      <c r="G2" s="743"/>
      <c r="H2" s="745" t="s">
        <v>429</v>
      </c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</row>
    <row r="3" spans="1:45" ht="9" customHeight="1" thickBot="1" x14ac:dyDescent="0.25">
      <c r="C3" s="102"/>
      <c r="D3" s="740"/>
      <c r="E3" s="669"/>
      <c r="F3" s="744"/>
      <c r="G3" s="670"/>
      <c r="H3" s="745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</row>
    <row r="4" spans="1:45" ht="9" customHeight="1" x14ac:dyDescent="0.2">
      <c r="A4" s="707" t="s">
        <v>430</v>
      </c>
      <c r="B4" s="711"/>
      <c r="C4" s="806" t="s">
        <v>835</v>
      </c>
      <c r="D4" s="807"/>
      <c r="E4" s="807"/>
      <c r="F4" s="807"/>
      <c r="G4" s="808"/>
      <c r="H4" s="757" t="s">
        <v>401</v>
      </c>
      <c r="I4" s="760" t="s">
        <v>836</v>
      </c>
      <c r="J4" s="742"/>
      <c r="K4" s="742"/>
      <c r="L4" s="742"/>
      <c r="M4" s="742"/>
      <c r="N4" s="742"/>
      <c r="O4" s="742"/>
      <c r="P4" s="742"/>
      <c r="Q4" s="742"/>
      <c r="R4" s="743"/>
      <c r="S4" s="764" t="s">
        <v>402</v>
      </c>
      <c r="T4" s="764"/>
      <c r="U4" s="765"/>
      <c r="V4" s="730" t="s">
        <v>403</v>
      </c>
      <c r="W4" s="731"/>
      <c r="X4" s="731"/>
      <c r="Y4" s="732"/>
      <c r="Z4" s="768" t="s">
        <v>404</v>
      </c>
      <c r="AA4" s="769"/>
      <c r="AB4" s="769"/>
      <c r="AC4" s="769"/>
      <c r="AD4" s="770"/>
      <c r="AE4" s="774" t="s">
        <v>431</v>
      </c>
      <c r="AF4" s="136"/>
      <c r="AG4" s="611"/>
      <c r="AH4" s="777"/>
      <c r="AI4" s="777"/>
      <c r="AJ4" s="777"/>
      <c r="AK4" s="777"/>
      <c r="AL4" s="777"/>
      <c r="AM4" s="777"/>
      <c r="AN4" s="777"/>
      <c r="AO4" s="612"/>
      <c r="AP4" s="216"/>
    </row>
    <row r="5" spans="1:45" ht="9" customHeight="1" x14ac:dyDescent="0.2">
      <c r="A5" s="748"/>
      <c r="B5" s="749"/>
      <c r="C5" s="809"/>
      <c r="D5" s="807"/>
      <c r="E5" s="807"/>
      <c r="F5" s="807"/>
      <c r="G5" s="808"/>
      <c r="H5" s="758"/>
      <c r="I5" s="761"/>
      <c r="J5" s="762"/>
      <c r="K5" s="762"/>
      <c r="L5" s="762"/>
      <c r="M5" s="762"/>
      <c r="N5" s="762"/>
      <c r="O5" s="762"/>
      <c r="P5" s="762"/>
      <c r="Q5" s="762"/>
      <c r="R5" s="763"/>
      <c r="S5" s="766"/>
      <c r="T5" s="766"/>
      <c r="U5" s="767"/>
      <c r="V5" s="733"/>
      <c r="W5" s="734"/>
      <c r="X5" s="734"/>
      <c r="Y5" s="735"/>
      <c r="Z5" s="771"/>
      <c r="AA5" s="772"/>
      <c r="AB5" s="772"/>
      <c r="AC5" s="772"/>
      <c r="AD5" s="773"/>
      <c r="AE5" s="775"/>
      <c r="AF5" s="137"/>
      <c r="AG5" s="640"/>
      <c r="AH5" s="778"/>
      <c r="AI5" s="778"/>
      <c r="AJ5" s="778"/>
      <c r="AK5" s="778"/>
      <c r="AL5" s="778"/>
      <c r="AM5" s="778"/>
      <c r="AN5" s="778"/>
      <c r="AO5" s="641"/>
      <c r="AP5" s="216"/>
    </row>
    <row r="6" spans="1:45" ht="9" customHeight="1" x14ac:dyDescent="0.2">
      <c r="A6" s="709"/>
      <c r="B6" s="701"/>
      <c r="C6" s="810"/>
      <c r="D6" s="811"/>
      <c r="E6" s="811"/>
      <c r="F6" s="811"/>
      <c r="G6" s="812"/>
      <c r="H6" s="759"/>
      <c r="I6" s="669"/>
      <c r="J6" s="744"/>
      <c r="K6" s="744"/>
      <c r="L6" s="744"/>
      <c r="M6" s="744"/>
      <c r="N6" s="744"/>
      <c r="O6" s="744"/>
      <c r="P6" s="744"/>
      <c r="Q6" s="744"/>
      <c r="R6" s="670"/>
      <c r="S6" s="764" t="s">
        <v>405</v>
      </c>
      <c r="T6" s="764"/>
      <c r="U6" s="765"/>
      <c r="V6" s="730" t="s">
        <v>9</v>
      </c>
      <c r="W6" s="781"/>
      <c r="X6" s="781"/>
      <c r="Y6" s="782"/>
      <c r="Z6" s="786" t="s">
        <v>406</v>
      </c>
      <c r="AA6" s="787"/>
      <c r="AB6" s="787"/>
      <c r="AC6" s="787"/>
      <c r="AD6" s="788"/>
      <c r="AE6" s="775"/>
      <c r="AF6" s="137"/>
      <c r="AG6" s="640"/>
      <c r="AH6" s="778"/>
      <c r="AI6" s="778"/>
      <c r="AJ6" s="778"/>
      <c r="AK6" s="778"/>
      <c r="AL6" s="778"/>
      <c r="AM6" s="778"/>
      <c r="AN6" s="778"/>
      <c r="AO6" s="641"/>
      <c r="AP6" s="216"/>
    </row>
    <row r="7" spans="1:45" ht="12" customHeight="1" x14ac:dyDescent="0.2">
      <c r="A7" s="797" t="s">
        <v>407</v>
      </c>
      <c r="B7" s="798"/>
      <c r="C7" s="727" t="s">
        <v>833</v>
      </c>
      <c r="D7" s="728"/>
      <c r="E7" s="728"/>
      <c r="F7" s="688">
        <v>1</v>
      </c>
      <c r="G7" s="698" t="s">
        <v>432</v>
      </c>
      <c r="H7" s="684" t="s">
        <v>408</v>
      </c>
      <c r="I7" s="687" t="s">
        <v>437</v>
      </c>
      <c r="J7" s="688"/>
      <c r="K7" s="688"/>
      <c r="L7" s="688"/>
      <c r="M7" s="688"/>
      <c r="N7" s="688"/>
      <c r="O7" s="688"/>
      <c r="P7" s="688"/>
      <c r="Q7" s="688"/>
      <c r="R7" s="689"/>
      <c r="S7" s="766"/>
      <c r="T7" s="766"/>
      <c r="U7" s="767"/>
      <c r="V7" s="783"/>
      <c r="W7" s="784"/>
      <c r="X7" s="784"/>
      <c r="Y7" s="785"/>
      <c r="Z7" s="789"/>
      <c r="AA7" s="790"/>
      <c r="AB7" s="790"/>
      <c r="AC7" s="790"/>
      <c r="AD7" s="791"/>
      <c r="AE7" s="776"/>
      <c r="AF7" s="137"/>
      <c r="AG7" s="640"/>
      <c r="AH7" s="778"/>
      <c r="AI7" s="778"/>
      <c r="AJ7" s="778"/>
      <c r="AK7" s="778"/>
      <c r="AL7" s="778"/>
      <c r="AM7" s="778"/>
      <c r="AN7" s="778"/>
      <c r="AO7" s="641"/>
      <c r="AP7" s="216"/>
    </row>
    <row r="8" spans="1:45" ht="12" customHeight="1" x14ac:dyDescent="0.2">
      <c r="A8" s="797"/>
      <c r="B8" s="798"/>
      <c r="C8" s="801"/>
      <c r="D8" s="802"/>
      <c r="E8" s="802"/>
      <c r="F8" s="691"/>
      <c r="G8" s="749"/>
      <c r="H8" s="685"/>
      <c r="I8" s="690"/>
      <c r="J8" s="691"/>
      <c r="K8" s="691"/>
      <c r="L8" s="691"/>
      <c r="M8" s="691"/>
      <c r="N8" s="691"/>
      <c r="O8" s="691"/>
      <c r="P8" s="691"/>
      <c r="Q8" s="691"/>
      <c r="R8" s="692"/>
      <c r="S8" s="764" t="s">
        <v>409</v>
      </c>
      <c r="T8" s="764"/>
      <c r="U8" s="765"/>
      <c r="V8" s="730" t="s">
        <v>5</v>
      </c>
      <c r="W8" s="781"/>
      <c r="X8" s="781"/>
      <c r="Y8" s="782"/>
      <c r="Z8" s="789"/>
      <c r="AA8" s="790"/>
      <c r="AB8" s="790"/>
      <c r="AC8" s="790"/>
      <c r="AD8" s="791"/>
      <c r="AE8" s="795" t="s">
        <v>410</v>
      </c>
      <c r="AF8" s="227"/>
      <c r="AG8" s="640"/>
      <c r="AH8" s="778"/>
      <c r="AI8" s="778"/>
      <c r="AJ8" s="778"/>
      <c r="AK8" s="778"/>
      <c r="AL8" s="778"/>
      <c r="AM8" s="778"/>
      <c r="AN8" s="778"/>
      <c r="AO8" s="641"/>
      <c r="AP8" s="216"/>
    </row>
    <row r="9" spans="1:45" ht="12" customHeight="1" thickBot="1" x14ac:dyDescent="0.25">
      <c r="A9" s="799"/>
      <c r="B9" s="800"/>
      <c r="C9" s="803"/>
      <c r="D9" s="804"/>
      <c r="E9" s="804"/>
      <c r="F9" s="694"/>
      <c r="G9" s="805"/>
      <c r="H9" s="686"/>
      <c r="I9" s="693"/>
      <c r="J9" s="694"/>
      <c r="K9" s="694"/>
      <c r="L9" s="694"/>
      <c r="M9" s="694"/>
      <c r="N9" s="694"/>
      <c r="O9" s="694"/>
      <c r="P9" s="694"/>
      <c r="Q9" s="694"/>
      <c r="R9" s="695"/>
      <c r="S9" s="766"/>
      <c r="T9" s="766"/>
      <c r="U9" s="767"/>
      <c r="V9" s="783"/>
      <c r="W9" s="784"/>
      <c r="X9" s="784"/>
      <c r="Y9" s="785"/>
      <c r="Z9" s="792"/>
      <c r="AA9" s="793"/>
      <c r="AB9" s="793"/>
      <c r="AC9" s="793"/>
      <c r="AD9" s="794"/>
      <c r="AE9" s="796"/>
      <c r="AF9" s="219"/>
      <c r="AG9" s="644"/>
      <c r="AH9" s="779"/>
      <c r="AI9" s="779"/>
      <c r="AJ9" s="779"/>
      <c r="AK9" s="779"/>
      <c r="AL9" s="779"/>
      <c r="AM9" s="779"/>
      <c r="AN9" s="779"/>
      <c r="AO9" s="780"/>
      <c r="AP9" s="216"/>
    </row>
    <row r="10" spans="1:45" ht="9" customHeight="1" thickBot="1" x14ac:dyDescent="0.25">
      <c r="A10" s="104"/>
      <c r="B10" s="104"/>
    </row>
    <row r="11" spans="1:45" ht="13" x14ac:dyDescent="0.2">
      <c r="A11" s="707" t="s">
        <v>411</v>
      </c>
      <c r="B11" s="708"/>
      <c r="C11" s="708"/>
      <c r="D11" s="708"/>
      <c r="E11" s="708"/>
      <c r="F11" s="708"/>
      <c r="G11" s="710" t="s">
        <v>412</v>
      </c>
      <c r="H11" s="708"/>
      <c r="I11" s="711"/>
      <c r="J11" s="708" t="s">
        <v>413</v>
      </c>
      <c r="K11" s="711"/>
      <c r="L11" s="710" t="s">
        <v>414</v>
      </c>
      <c r="M11" s="708"/>
      <c r="N11" s="708"/>
      <c r="O11" s="708"/>
      <c r="P11" s="708"/>
      <c r="Q11" s="711"/>
      <c r="R11" s="712" t="s">
        <v>415</v>
      </c>
      <c r="S11" s="713"/>
      <c r="T11" s="714"/>
      <c r="U11" s="718" t="s">
        <v>416</v>
      </c>
      <c r="V11" s="719"/>
      <c r="W11" s="718" t="s">
        <v>417</v>
      </c>
      <c r="X11" s="722"/>
      <c r="Y11" s="725" t="s">
        <v>438</v>
      </c>
      <c r="Z11" s="727" t="s">
        <v>418</v>
      </c>
      <c r="AA11" s="728"/>
      <c r="AB11" s="728"/>
      <c r="AC11" s="728"/>
      <c r="AD11" s="728"/>
      <c r="AE11" s="729"/>
      <c r="AF11" s="223"/>
      <c r="AG11" s="696" t="s">
        <v>419</v>
      </c>
      <c r="AH11" s="697"/>
      <c r="AI11" s="697"/>
      <c r="AJ11" s="697"/>
      <c r="AK11" s="697"/>
      <c r="AL11" s="697"/>
      <c r="AM11" s="697"/>
      <c r="AN11" s="698"/>
      <c r="AO11" s="220"/>
      <c r="AP11" s="640"/>
    </row>
    <row r="12" spans="1:45" ht="10" customHeight="1" x14ac:dyDescent="0.2">
      <c r="A12" s="709"/>
      <c r="B12" s="700"/>
      <c r="C12" s="700"/>
      <c r="D12" s="700"/>
      <c r="E12" s="700"/>
      <c r="F12" s="700"/>
      <c r="G12" s="699"/>
      <c r="H12" s="700"/>
      <c r="I12" s="701"/>
      <c r="J12" s="700"/>
      <c r="K12" s="701"/>
      <c r="L12" s="699"/>
      <c r="M12" s="700"/>
      <c r="N12" s="700"/>
      <c r="O12" s="700"/>
      <c r="P12" s="700"/>
      <c r="Q12" s="701"/>
      <c r="R12" s="715"/>
      <c r="S12" s="716"/>
      <c r="T12" s="717"/>
      <c r="U12" s="720"/>
      <c r="V12" s="721"/>
      <c r="W12" s="723"/>
      <c r="X12" s="724"/>
      <c r="Y12" s="726"/>
      <c r="Z12" s="702" t="s">
        <v>433</v>
      </c>
      <c r="AA12" s="703"/>
      <c r="AB12" s="703"/>
      <c r="AC12" s="703"/>
      <c r="AD12" s="703"/>
      <c r="AE12" s="704"/>
      <c r="AF12" s="222"/>
      <c r="AG12" s="699"/>
      <c r="AH12" s="700"/>
      <c r="AI12" s="700"/>
      <c r="AJ12" s="700"/>
      <c r="AK12" s="700"/>
      <c r="AL12" s="700"/>
      <c r="AM12" s="700"/>
      <c r="AN12" s="701"/>
      <c r="AO12" s="221"/>
      <c r="AP12" s="640"/>
    </row>
    <row r="13" spans="1:45" ht="19.5" customHeight="1" x14ac:dyDescent="0.2">
      <c r="A13" s="647">
        <v>1</v>
      </c>
      <c r="B13" s="649" t="str">
        <f>IF(入力フォーム!E144="","",入力フォーム!E144)</f>
        <v/>
      </c>
      <c r="C13" s="650"/>
      <c r="D13" s="650"/>
      <c r="E13" s="650"/>
      <c r="F13" s="651"/>
      <c r="G13" s="652"/>
      <c r="H13" s="653"/>
      <c r="I13" s="654"/>
      <c r="J13" s="705" t="s">
        <v>420</v>
      </c>
      <c r="K13" s="107" t="s">
        <v>421</v>
      </c>
      <c r="L13" s="657" t="str">
        <f>IF(入力フォーム!E146="","",入力フォーム!E146)</f>
        <v/>
      </c>
      <c r="M13" s="658"/>
      <c r="N13" s="658"/>
      <c r="O13" s="658"/>
      <c r="P13" s="658"/>
      <c r="Q13" s="659"/>
      <c r="R13" s="603" t="str">
        <f>IF(B13="","団体名未入力",入力フォーム!$D$11)</f>
        <v>団体名未入力</v>
      </c>
      <c r="S13" s="604"/>
      <c r="T13" s="605"/>
      <c r="U13" s="611" t="str">
        <f>IF(B13="","",入力フォーム!J148)</f>
        <v/>
      </c>
      <c r="V13" s="612"/>
      <c r="W13" s="636" t="str">
        <f>IF(B13="","",1)</f>
        <v/>
      </c>
      <c r="X13" s="638" t="s">
        <v>439</v>
      </c>
      <c r="Y13" s="108"/>
      <c r="Z13" s="645"/>
      <c r="AA13" s="628"/>
      <c r="AB13" s="632"/>
      <c r="AC13" s="630"/>
      <c r="AD13" s="628"/>
      <c r="AE13" s="632"/>
      <c r="AF13" s="228"/>
      <c r="AG13" s="645"/>
      <c r="AH13" s="628"/>
      <c r="AI13" s="628"/>
      <c r="AJ13" s="628"/>
      <c r="AK13" s="628"/>
      <c r="AL13" s="628"/>
      <c r="AM13" s="628"/>
      <c r="AN13" s="632"/>
      <c r="AO13" s="634"/>
      <c r="AP13" s="640"/>
    </row>
    <row r="14" spans="1:45" ht="19.5" customHeight="1" x14ac:dyDescent="0.2">
      <c r="A14" s="647"/>
      <c r="B14" s="672"/>
      <c r="C14" s="673"/>
      <c r="D14" s="673"/>
      <c r="E14" s="673"/>
      <c r="F14" s="674"/>
      <c r="G14" s="675"/>
      <c r="H14" s="676"/>
      <c r="I14" s="677"/>
      <c r="J14" s="706"/>
      <c r="K14" s="109" t="s">
        <v>422</v>
      </c>
      <c r="L14" s="678" t="str">
        <f>IF(入力フォーム!E147="","","("&amp;入力フォーム!E147&amp;")")</f>
        <v/>
      </c>
      <c r="M14" s="679"/>
      <c r="N14" s="679"/>
      <c r="O14" s="679"/>
      <c r="P14" s="679"/>
      <c r="Q14" s="680"/>
      <c r="R14" s="600" t="str">
        <f>IF(R13&lt;&gt;"","（　　　　　　　　　　　）","")</f>
        <v>（　　　　　　　　　　　）</v>
      </c>
      <c r="S14" s="601"/>
      <c r="T14" s="602"/>
      <c r="U14" s="609" t="s">
        <v>440</v>
      </c>
      <c r="V14" s="610"/>
      <c r="W14" s="669"/>
      <c r="X14" s="670"/>
      <c r="Y14" s="110"/>
      <c r="Z14" s="646"/>
      <c r="AA14" s="629"/>
      <c r="AB14" s="633"/>
      <c r="AC14" s="631"/>
      <c r="AD14" s="629"/>
      <c r="AE14" s="633"/>
      <c r="AF14" s="229"/>
      <c r="AG14" s="646"/>
      <c r="AH14" s="629"/>
      <c r="AI14" s="629"/>
      <c r="AJ14" s="629"/>
      <c r="AK14" s="629"/>
      <c r="AL14" s="629"/>
      <c r="AM14" s="629"/>
      <c r="AN14" s="633"/>
      <c r="AO14" s="635"/>
      <c r="AP14" s="640"/>
      <c r="AS14" s="145"/>
    </row>
    <row r="15" spans="1:45" ht="19.5" customHeight="1" x14ac:dyDescent="0.2">
      <c r="A15" s="683">
        <v>2</v>
      </c>
      <c r="B15" s="649" t="str">
        <f>IF(入力フォーム!E149="","",入力フォーム!E149)</f>
        <v/>
      </c>
      <c r="C15" s="650"/>
      <c r="D15" s="650"/>
      <c r="E15" s="650"/>
      <c r="F15" s="651"/>
      <c r="G15" s="652"/>
      <c r="H15" s="653"/>
      <c r="I15" s="654"/>
      <c r="J15" s="655" t="s">
        <v>420</v>
      </c>
      <c r="K15" s="107" t="s">
        <v>421</v>
      </c>
      <c r="L15" s="657" t="str">
        <f>IF(入力フォーム!E151="","",入力フォーム!E151)</f>
        <v/>
      </c>
      <c r="M15" s="658"/>
      <c r="N15" s="658"/>
      <c r="O15" s="658"/>
      <c r="P15" s="658"/>
      <c r="Q15" s="659"/>
      <c r="R15" s="603" t="str">
        <f>IF(B15="","",R13)</f>
        <v/>
      </c>
      <c r="S15" s="604"/>
      <c r="T15" s="605"/>
      <c r="U15" s="611" t="str">
        <f>IF(B15="","",入力フォーム!J153)</f>
        <v/>
      </c>
      <c r="V15" s="612"/>
      <c r="W15" s="636" t="str">
        <f>IF(B15="","",1)</f>
        <v/>
      </c>
      <c r="X15" s="638" t="s">
        <v>439</v>
      </c>
      <c r="Y15" s="108"/>
      <c r="Z15" s="645"/>
      <c r="AA15" s="628"/>
      <c r="AB15" s="632"/>
      <c r="AC15" s="630"/>
      <c r="AD15" s="628"/>
      <c r="AE15" s="632"/>
      <c r="AF15" s="228"/>
      <c r="AG15" s="611"/>
      <c r="AH15" s="626"/>
      <c r="AI15" s="626"/>
      <c r="AJ15" s="626"/>
      <c r="AK15" s="626"/>
      <c r="AL15" s="628"/>
      <c r="AM15" s="630"/>
      <c r="AN15" s="632"/>
      <c r="AO15" s="634"/>
      <c r="AP15" s="640"/>
    </row>
    <row r="16" spans="1:45" ht="19.5" customHeight="1" x14ac:dyDescent="0.2">
      <c r="A16" s="647"/>
      <c r="B16" s="672"/>
      <c r="C16" s="673"/>
      <c r="D16" s="673"/>
      <c r="E16" s="673"/>
      <c r="F16" s="674"/>
      <c r="G16" s="675"/>
      <c r="H16" s="676"/>
      <c r="I16" s="677"/>
      <c r="J16" s="671"/>
      <c r="K16" s="109" t="s">
        <v>422</v>
      </c>
      <c r="L16" s="678" t="str">
        <f>IF(入力フォーム!E152="","","("&amp;入力フォーム!E152&amp;")")</f>
        <v/>
      </c>
      <c r="M16" s="679"/>
      <c r="N16" s="679"/>
      <c r="O16" s="679"/>
      <c r="P16" s="679"/>
      <c r="Q16" s="680"/>
      <c r="R16" s="600" t="str">
        <f>IF(R15&lt;&gt;"","（　　　　　　　　　　　）","")</f>
        <v/>
      </c>
      <c r="S16" s="601"/>
      <c r="T16" s="602"/>
      <c r="U16" s="609" t="s">
        <v>440</v>
      </c>
      <c r="V16" s="610"/>
      <c r="W16" s="669"/>
      <c r="X16" s="670"/>
      <c r="Y16" s="110"/>
      <c r="Z16" s="646"/>
      <c r="AA16" s="629"/>
      <c r="AB16" s="633"/>
      <c r="AC16" s="631"/>
      <c r="AD16" s="629"/>
      <c r="AE16" s="633"/>
      <c r="AF16" s="229"/>
      <c r="AG16" s="644"/>
      <c r="AH16" s="627"/>
      <c r="AI16" s="627"/>
      <c r="AJ16" s="627"/>
      <c r="AK16" s="627"/>
      <c r="AL16" s="629"/>
      <c r="AM16" s="631"/>
      <c r="AN16" s="633"/>
      <c r="AO16" s="635"/>
      <c r="AP16" s="640"/>
      <c r="AQ16" s="111"/>
    </row>
    <row r="17" spans="1:43" ht="19.5" customHeight="1" x14ac:dyDescent="0.2">
      <c r="A17" s="647">
        <v>3</v>
      </c>
      <c r="B17" s="649" t="str">
        <f>IF(入力フォーム!E154="","",入力フォーム!E154)</f>
        <v/>
      </c>
      <c r="C17" s="650"/>
      <c r="D17" s="650"/>
      <c r="E17" s="650"/>
      <c r="F17" s="651"/>
      <c r="G17" s="652"/>
      <c r="H17" s="653"/>
      <c r="I17" s="654"/>
      <c r="J17" s="655" t="s">
        <v>420</v>
      </c>
      <c r="K17" s="107" t="s">
        <v>421</v>
      </c>
      <c r="L17" s="657" t="str">
        <f>IF(入力フォーム!E156="","",入力フォーム!E156)</f>
        <v/>
      </c>
      <c r="M17" s="658"/>
      <c r="N17" s="658"/>
      <c r="O17" s="658"/>
      <c r="P17" s="658"/>
      <c r="Q17" s="659"/>
      <c r="R17" s="603" t="str">
        <f>IF(B17="","",R15)</f>
        <v/>
      </c>
      <c r="S17" s="604"/>
      <c r="T17" s="605"/>
      <c r="U17" s="611" t="str">
        <f>IF(B17="","",入力フォーム!J158)</f>
        <v/>
      </c>
      <c r="V17" s="612"/>
      <c r="W17" s="636" t="str">
        <f>IF(B17="","",1)</f>
        <v/>
      </c>
      <c r="X17" s="638" t="s">
        <v>439</v>
      </c>
      <c r="Y17" s="108"/>
      <c r="Z17" s="645"/>
      <c r="AA17" s="628"/>
      <c r="AB17" s="632"/>
      <c r="AC17" s="630"/>
      <c r="AD17" s="628"/>
      <c r="AE17" s="632"/>
      <c r="AF17" s="228"/>
      <c r="AG17" s="611"/>
      <c r="AH17" s="626"/>
      <c r="AI17" s="626"/>
      <c r="AJ17" s="626"/>
      <c r="AK17" s="626"/>
      <c r="AL17" s="628"/>
      <c r="AM17" s="630"/>
      <c r="AN17" s="632"/>
      <c r="AO17" s="634"/>
      <c r="AP17" s="640"/>
    </row>
    <row r="18" spans="1:43" ht="19.5" customHeight="1" x14ac:dyDescent="0.2">
      <c r="A18" s="647"/>
      <c r="B18" s="672"/>
      <c r="C18" s="673"/>
      <c r="D18" s="673"/>
      <c r="E18" s="673"/>
      <c r="F18" s="674"/>
      <c r="G18" s="675"/>
      <c r="H18" s="676"/>
      <c r="I18" s="677"/>
      <c r="J18" s="671"/>
      <c r="K18" s="109" t="s">
        <v>422</v>
      </c>
      <c r="L18" s="678" t="str">
        <f>IF(入力フォーム!E157="","","("&amp;入力フォーム!E157&amp;")")</f>
        <v/>
      </c>
      <c r="M18" s="679"/>
      <c r="N18" s="679"/>
      <c r="O18" s="679"/>
      <c r="P18" s="679"/>
      <c r="Q18" s="680"/>
      <c r="R18" s="600" t="str">
        <f>IF(R17&lt;&gt;"","（　　　　　　　　　　　）","")</f>
        <v/>
      </c>
      <c r="S18" s="601"/>
      <c r="T18" s="602"/>
      <c r="U18" s="609" t="s">
        <v>440</v>
      </c>
      <c r="V18" s="610"/>
      <c r="W18" s="669"/>
      <c r="X18" s="670"/>
      <c r="Y18" s="110"/>
      <c r="Z18" s="646"/>
      <c r="AA18" s="629"/>
      <c r="AB18" s="633"/>
      <c r="AC18" s="631"/>
      <c r="AD18" s="629"/>
      <c r="AE18" s="633"/>
      <c r="AF18" s="229"/>
      <c r="AG18" s="644"/>
      <c r="AH18" s="627"/>
      <c r="AI18" s="627"/>
      <c r="AJ18" s="627"/>
      <c r="AK18" s="627"/>
      <c r="AL18" s="629"/>
      <c r="AM18" s="631"/>
      <c r="AN18" s="633"/>
      <c r="AO18" s="635"/>
      <c r="AP18" s="640"/>
    </row>
    <row r="19" spans="1:43" ht="19.5" customHeight="1" x14ac:dyDescent="0.2">
      <c r="A19" s="647">
        <v>4</v>
      </c>
      <c r="B19" s="649" t="str">
        <f>IF(入力フォーム!E159="","",入力フォーム!E159)</f>
        <v/>
      </c>
      <c r="C19" s="650"/>
      <c r="D19" s="650"/>
      <c r="E19" s="650"/>
      <c r="F19" s="651"/>
      <c r="G19" s="652"/>
      <c r="H19" s="653"/>
      <c r="I19" s="654"/>
      <c r="J19" s="655" t="s">
        <v>420</v>
      </c>
      <c r="K19" s="107" t="s">
        <v>421</v>
      </c>
      <c r="L19" s="657" t="str">
        <f>IF(入力フォーム!E161="","",入力フォーム!E161)</f>
        <v/>
      </c>
      <c r="M19" s="658"/>
      <c r="N19" s="658"/>
      <c r="O19" s="658"/>
      <c r="P19" s="658"/>
      <c r="Q19" s="659"/>
      <c r="R19" s="603" t="str">
        <f>IF(B19="","",R17)</f>
        <v/>
      </c>
      <c r="S19" s="604"/>
      <c r="T19" s="605"/>
      <c r="U19" s="611" t="str">
        <f>IF(B19="","",入力フォーム!J163)</f>
        <v/>
      </c>
      <c r="V19" s="612"/>
      <c r="W19" s="636" t="str">
        <f>IF(B19="","",1)</f>
        <v/>
      </c>
      <c r="X19" s="638" t="s">
        <v>439</v>
      </c>
      <c r="Y19" s="108"/>
      <c r="Z19" s="645"/>
      <c r="AA19" s="628"/>
      <c r="AB19" s="632"/>
      <c r="AC19" s="630"/>
      <c r="AD19" s="628"/>
      <c r="AE19" s="632"/>
      <c r="AF19" s="228"/>
      <c r="AG19" s="611"/>
      <c r="AH19" s="626"/>
      <c r="AI19" s="626"/>
      <c r="AJ19" s="626"/>
      <c r="AK19" s="626"/>
      <c r="AL19" s="628"/>
      <c r="AM19" s="630"/>
      <c r="AN19" s="632"/>
      <c r="AO19" s="634"/>
      <c r="AP19" s="640"/>
    </row>
    <row r="20" spans="1:43" ht="19.5" customHeight="1" x14ac:dyDescent="0.2">
      <c r="A20" s="647"/>
      <c r="B20" s="672"/>
      <c r="C20" s="673"/>
      <c r="D20" s="673"/>
      <c r="E20" s="673"/>
      <c r="F20" s="674"/>
      <c r="G20" s="675"/>
      <c r="H20" s="676"/>
      <c r="I20" s="677"/>
      <c r="J20" s="671"/>
      <c r="K20" s="109" t="s">
        <v>422</v>
      </c>
      <c r="L20" s="678" t="str">
        <f>IF(入力フォーム!E162="","","("&amp;入力フォーム!E162&amp;")")</f>
        <v/>
      </c>
      <c r="M20" s="679"/>
      <c r="N20" s="679"/>
      <c r="O20" s="679"/>
      <c r="P20" s="679"/>
      <c r="Q20" s="680"/>
      <c r="R20" s="600" t="str">
        <f>IF(R19&lt;&gt;"","（　　　　　　　　　　　）","")</f>
        <v/>
      </c>
      <c r="S20" s="601"/>
      <c r="T20" s="602"/>
      <c r="U20" s="609" t="s">
        <v>440</v>
      </c>
      <c r="V20" s="610"/>
      <c r="W20" s="669"/>
      <c r="X20" s="670"/>
      <c r="Y20" s="110"/>
      <c r="Z20" s="646"/>
      <c r="AA20" s="629"/>
      <c r="AB20" s="633"/>
      <c r="AC20" s="631"/>
      <c r="AD20" s="629"/>
      <c r="AE20" s="633"/>
      <c r="AF20" s="229"/>
      <c r="AG20" s="644"/>
      <c r="AH20" s="627"/>
      <c r="AI20" s="627"/>
      <c r="AJ20" s="627"/>
      <c r="AK20" s="627"/>
      <c r="AL20" s="629"/>
      <c r="AM20" s="631"/>
      <c r="AN20" s="633"/>
      <c r="AO20" s="635"/>
      <c r="AP20" s="640"/>
    </row>
    <row r="21" spans="1:43" ht="19.5" customHeight="1" x14ac:dyDescent="0.2">
      <c r="A21" s="647">
        <v>5</v>
      </c>
      <c r="B21" s="649" t="str">
        <f>IF(入力フォーム!E164="","",入力フォーム!E164)</f>
        <v/>
      </c>
      <c r="C21" s="650"/>
      <c r="D21" s="650"/>
      <c r="E21" s="650"/>
      <c r="F21" s="651"/>
      <c r="G21" s="652"/>
      <c r="H21" s="653"/>
      <c r="I21" s="654"/>
      <c r="J21" s="655" t="s">
        <v>420</v>
      </c>
      <c r="K21" s="107" t="s">
        <v>421</v>
      </c>
      <c r="L21" s="657" t="str">
        <f>IF(入力フォーム!E166="","",入力フォーム!E166)</f>
        <v/>
      </c>
      <c r="M21" s="658"/>
      <c r="N21" s="658"/>
      <c r="O21" s="658"/>
      <c r="P21" s="658"/>
      <c r="Q21" s="659"/>
      <c r="R21" s="603" t="str">
        <f>IF(B21="","",R19)</f>
        <v/>
      </c>
      <c r="S21" s="604"/>
      <c r="T21" s="605"/>
      <c r="U21" s="611" t="str">
        <f>IF(B21="","",入力フォーム!J168)</f>
        <v/>
      </c>
      <c r="V21" s="612"/>
      <c r="W21" s="636" t="str">
        <f>IF(B21="","",1)</f>
        <v/>
      </c>
      <c r="X21" s="638" t="s">
        <v>439</v>
      </c>
      <c r="Y21" s="108"/>
      <c r="Z21" s="645"/>
      <c r="AA21" s="628"/>
      <c r="AB21" s="632"/>
      <c r="AC21" s="630"/>
      <c r="AD21" s="628"/>
      <c r="AE21" s="632"/>
      <c r="AF21" s="228"/>
      <c r="AG21" s="611"/>
      <c r="AH21" s="626"/>
      <c r="AI21" s="626"/>
      <c r="AJ21" s="626"/>
      <c r="AK21" s="626"/>
      <c r="AL21" s="628"/>
      <c r="AM21" s="630"/>
      <c r="AN21" s="632"/>
      <c r="AO21" s="634"/>
      <c r="AP21" s="640"/>
    </row>
    <row r="22" spans="1:43" ht="19.5" customHeight="1" x14ac:dyDescent="0.2">
      <c r="A22" s="647"/>
      <c r="B22" s="672"/>
      <c r="C22" s="673"/>
      <c r="D22" s="673"/>
      <c r="E22" s="673"/>
      <c r="F22" s="674"/>
      <c r="G22" s="675"/>
      <c r="H22" s="676"/>
      <c r="I22" s="677"/>
      <c r="J22" s="671"/>
      <c r="K22" s="109" t="s">
        <v>422</v>
      </c>
      <c r="L22" s="678" t="str">
        <f>IF(入力フォーム!E167="","","("&amp;入力フォーム!E167&amp;")")</f>
        <v/>
      </c>
      <c r="M22" s="679"/>
      <c r="N22" s="679"/>
      <c r="O22" s="679"/>
      <c r="P22" s="679"/>
      <c r="Q22" s="680"/>
      <c r="R22" s="600" t="str">
        <f>IF(R21&lt;&gt;"","（　　　　　　　　　　　）","")</f>
        <v/>
      </c>
      <c r="S22" s="601"/>
      <c r="T22" s="602"/>
      <c r="U22" s="681" t="s">
        <v>440</v>
      </c>
      <c r="V22" s="682"/>
      <c r="W22" s="669"/>
      <c r="X22" s="670"/>
      <c r="Y22" s="110"/>
      <c r="Z22" s="646"/>
      <c r="AA22" s="629"/>
      <c r="AB22" s="633"/>
      <c r="AC22" s="631"/>
      <c r="AD22" s="629"/>
      <c r="AE22" s="633"/>
      <c r="AF22" s="229"/>
      <c r="AG22" s="644"/>
      <c r="AH22" s="627"/>
      <c r="AI22" s="627"/>
      <c r="AJ22" s="627"/>
      <c r="AK22" s="627"/>
      <c r="AL22" s="629"/>
      <c r="AM22" s="631"/>
      <c r="AN22" s="633"/>
      <c r="AO22" s="635"/>
      <c r="AP22" s="640"/>
    </row>
    <row r="23" spans="1:43" ht="19.5" customHeight="1" x14ac:dyDescent="0.2">
      <c r="A23" s="647">
        <v>6</v>
      </c>
      <c r="B23" s="649" t="str">
        <f>IF(入力フォーム!E169="","",入力フォーム!E169)</f>
        <v/>
      </c>
      <c r="C23" s="650"/>
      <c r="D23" s="650"/>
      <c r="E23" s="650"/>
      <c r="F23" s="651"/>
      <c r="G23" s="652"/>
      <c r="H23" s="653"/>
      <c r="I23" s="654"/>
      <c r="J23" s="655" t="s">
        <v>420</v>
      </c>
      <c r="K23" s="107" t="s">
        <v>421</v>
      </c>
      <c r="L23" s="657" t="str">
        <f>IF(入力フォーム!E171="","",入力フォーム!E171)</f>
        <v/>
      </c>
      <c r="M23" s="658"/>
      <c r="N23" s="658"/>
      <c r="O23" s="658"/>
      <c r="P23" s="658"/>
      <c r="Q23" s="659"/>
      <c r="R23" s="603" t="str">
        <f>IF(B23="","",R13)</f>
        <v/>
      </c>
      <c r="S23" s="604"/>
      <c r="T23" s="605"/>
      <c r="U23" s="611" t="str">
        <f>IF(B23="","",入力フォーム!J173)</f>
        <v/>
      </c>
      <c r="V23" s="612"/>
      <c r="W23" s="636" t="str">
        <f>IF(B23="","",1)</f>
        <v/>
      </c>
      <c r="X23" s="638" t="s">
        <v>439</v>
      </c>
      <c r="Y23" s="108"/>
      <c r="Z23" s="645"/>
      <c r="AA23" s="628"/>
      <c r="AB23" s="632"/>
      <c r="AC23" s="630"/>
      <c r="AD23" s="628"/>
      <c r="AE23" s="632"/>
      <c r="AF23" s="228"/>
      <c r="AG23" s="611"/>
      <c r="AH23" s="626"/>
      <c r="AI23" s="626"/>
      <c r="AJ23" s="626"/>
      <c r="AK23" s="626"/>
      <c r="AL23" s="628"/>
      <c r="AM23" s="630"/>
      <c r="AN23" s="632"/>
      <c r="AO23" s="634"/>
      <c r="AP23" s="640"/>
    </row>
    <row r="24" spans="1:43" ht="19.5" customHeight="1" x14ac:dyDescent="0.2">
      <c r="A24" s="647"/>
      <c r="B24" s="672"/>
      <c r="C24" s="673"/>
      <c r="D24" s="673"/>
      <c r="E24" s="673"/>
      <c r="F24" s="674"/>
      <c r="G24" s="675"/>
      <c r="H24" s="676"/>
      <c r="I24" s="677"/>
      <c r="J24" s="671"/>
      <c r="K24" s="109" t="s">
        <v>422</v>
      </c>
      <c r="L24" s="678" t="str">
        <f>IF(入力フォーム!E172="","","("&amp;入力フォーム!E172&amp;")")</f>
        <v/>
      </c>
      <c r="M24" s="679"/>
      <c r="N24" s="679"/>
      <c r="O24" s="679"/>
      <c r="P24" s="679"/>
      <c r="Q24" s="680"/>
      <c r="R24" s="600" t="str">
        <f>IF(R23&lt;&gt;"","（　　　　　　　　　　　）","")</f>
        <v/>
      </c>
      <c r="S24" s="601"/>
      <c r="T24" s="602"/>
      <c r="U24" s="609" t="s">
        <v>440</v>
      </c>
      <c r="V24" s="610"/>
      <c r="W24" s="669"/>
      <c r="X24" s="670"/>
      <c r="Y24" s="110"/>
      <c r="Z24" s="646"/>
      <c r="AA24" s="629"/>
      <c r="AB24" s="633"/>
      <c r="AC24" s="631"/>
      <c r="AD24" s="629"/>
      <c r="AE24" s="633"/>
      <c r="AF24" s="229"/>
      <c r="AG24" s="644"/>
      <c r="AH24" s="627"/>
      <c r="AI24" s="627"/>
      <c r="AJ24" s="627"/>
      <c r="AK24" s="627"/>
      <c r="AL24" s="629"/>
      <c r="AM24" s="631"/>
      <c r="AN24" s="633"/>
      <c r="AO24" s="635"/>
      <c r="AP24" s="640"/>
      <c r="AQ24" s="226"/>
    </row>
    <row r="25" spans="1:43" ht="19.5" customHeight="1" x14ac:dyDescent="0.2">
      <c r="A25" s="647">
        <v>7</v>
      </c>
      <c r="B25" s="649"/>
      <c r="C25" s="650"/>
      <c r="D25" s="650"/>
      <c r="E25" s="650"/>
      <c r="F25" s="651"/>
      <c r="G25" s="652"/>
      <c r="H25" s="653"/>
      <c r="I25" s="654"/>
      <c r="J25" s="655" t="s">
        <v>420</v>
      </c>
      <c r="K25" s="107" t="s">
        <v>421</v>
      </c>
      <c r="L25" s="657" t="str">
        <f>IF(B25="","",L23)</f>
        <v/>
      </c>
      <c r="M25" s="658"/>
      <c r="N25" s="658"/>
      <c r="O25" s="658"/>
      <c r="P25" s="658"/>
      <c r="Q25" s="659"/>
      <c r="R25" s="603" t="str">
        <f>IF(B25="","",R23)</f>
        <v/>
      </c>
      <c r="S25" s="604"/>
      <c r="T25" s="605"/>
      <c r="U25" s="640" t="str">
        <f>IF(B25="","",IF(入力フォーム!#REF!="","",入力フォーム!#REF!))</f>
        <v/>
      </c>
      <c r="V25" s="641"/>
      <c r="W25" s="636" t="str">
        <f>IF(B25="","",1)</f>
        <v/>
      </c>
      <c r="X25" s="638" t="s">
        <v>439</v>
      </c>
      <c r="Y25" s="108"/>
      <c r="Z25" s="645"/>
      <c r="AA25" s="628"/>
      <c r="AB25" s="632"/>
      <c r="AC25" s="630"/>
      <c r="AD25" s="628"/>
      <c r="AE25" s="632"/>
      <c r="AF25" s="228"/>
      <c r="AG25" s="611"/>
      <c r="AH25" s="626"/>
      <c r="AI25" s="626"/>
      <c r="AJ25" s="626"/>
      <c r="AK25" s="626"/>
      <c r="AL25" s="628"/>
      <c r="AM25" s="630"/>
      <c r="AN25" s="632"/>
      <c r="AO25" s="634"/>
      <c r="AP25" s="640"/>
    </row>
    <row r="26" spans="1:43" ht="19.5" customHeight="1" x14ac:dyDescent="0.2">
      <c r="A26" s="647"/>
      <c r="B26" s="672"/>
      <c r="C26" s="673"/>
      <c r="D26" s="673"/>
      <c r="E26" s="673"/>
      <c r="F26" s="674"/>
      <c r="G26" s="675"/>
      <c r="H26" s="676"/>
      <c r="I26" s="677"/>
      <c r="J26" s="671"/>
      <c r="K26" s="109" t="s">
        <v>422</v>
      </c>
      <c r="L26" s="678" t="str">
        <f>IF(B25="","",L24)</f>
        <v/>
      </c>
      <c r="M26" s="679"/>
      <c r="N26" s="679"/>
      <c r="O26" s="679"/>
      <c r="P26" s="679"/>
      <c r="Q26" s="680"/>
      <c r="R26" s="600" t="str">
        <f>IF(B26="","",R24)</f>
        <v/>
      </c>
      <c r="S26" s="601"/>
      <c r="T26" s="602"/>
      <c r="U26" s="609" t="s">
        <v>440</v>
      </c>
      <c r="V26" s="610"/>
      <c r="W26" s="669"/>
      <c r="X26" s="670"/>
      <c r="Y26" s="110"/>
      <c r="Z26" s="646"/>
      <c r="AA26" s="629"/>
      <c r="AB26" s="633"/>
      <c r="AC26" s="631"/>
      <c r="AD26" s="629"/>
      <c r="AE26" s="633"/>
      <c r="AF26" s="229"/>
      <c r="AG26" s="644"/>
      <c r="AH26" s="627"/>
      <c r="AI26" s="627"/>
      <c r="AJ26" s="627"/>
      <c r="AK26" s="627"/>
      <c r="AL26" s="629"/>
      <c r="AM26" s="631"/>
      <c r="AN26" s="633"/>
      <c r="AO26" s="635"/>
      <c r="AP26" s="640"/>
    </row>
    <row r="27" spans="1:43" ht="19.5" customHeight="1" x14ac:dyDescent="0.2">
      <c r="A27" s="647">
        <v>8</v>
      </c>
      <c r="B27" s="649"/>
      <c r="C27" s="650"/>
      <c r="D27" s="650"/>
      <c r="E27" s="650"/>
      <c r="F27" s="651"/>
      <c r="G27" s="652"/>
      <c r="H27" s="653"/>
      <c r="I27" s="654"/>
      <c r="J27" s="655" t="s">
        <v>420</v>
      </c>
      <c r="K27" s="107" t="s">
        <v>421</v>
      </c>
      <c r="L27" s="657" t="str">
        <f>IF(B27="","",L25)</f>
        <v/>
      </c>
      <c r="M27" s="658"/>
      <c r="N27" s="658"/>
      <c r="O27" s="658"/>
      <c r="P27" s="658"/>
      <c r="Q27" s="659"/>
      <c r="R27" s="603" t="str">
        <f t="shared" ref="R27:R32" si="0">IF(B27="","",R25)</f>
        <v/>
      </c>
      <c r="S27" s="604"/>
      <c r="T27" s="605"/>
      <c r="U27" s="640" t="str">
        <f>IF(B27="","",IF(入力フォーム!J135="","",入力フォーム!J135))</f>
        <v/>
      </c>
      <c r="V27" s="641"/>
      <c r="W27" s="636" t="str">
        <f>IF(B27="","",1)</f>
        <v/>
      </c>
      <c r="X27" s="638" t="s">
        <v>439</v>
      </c>
      <c r="Y27" s="108"/>
      <c r="Z27" s="645"/>
      <c r="AA27" s="628"/>
      <c r="AB27" s="632"/>
      <c r="AC27" s="630"/>
      <c r="AD27" s="628"/>
      <c r="AE27" s="632"/>
      <c r="AF27" s="228"/>
      <c r="AG27" s="611"/>
      <c r="AH27" s="626"/>
      <c r="AI27" s="626"/>
      <c r="AJ27" s="626"/>
      <c r="AK27" s="626"/>
      <c r="AL27" s="628"/>
      <c r="AM27" s="630"/>
      <c r="AN27" s="632"/>
      <c r="AO27" s="634"/>
      <c r="AP27" s="640"/>
    </row>
    <row r="28" spans="1:43" ht="19.5" customHeight="1" x14ac:dyDescent="0.2">
      <c r="A28" s="647"/>
      <c r="B28" s="672"/>
      <c r="C28" s="673"/>
      <c r="D28" s="673"/>
      <c r="E28" s="673"/>
      <c r="F28" s="674"/>
      <c r="G28" s="675"/>
      <c r="H28" s="676"/>
      <c r="I28" s="677"/>
      <c r="J28" s="671"/>
      <c r="K28" s="109" t="s">
        <v>422</v>
      </c>
      <c r="L28" s="678" t="str">
        <f>IF(B27="","",L26)</f>
        <v/>
      </c>
      <c r="M28" s="679"/>
      <c r="N28" s="679"/>
      <c r="O28" s="679"/>
      <c r="P28" s="679"/>
      <c r="Q28" s="680"/>
      <c r="R28" s="600" t="str">
        <f t="shared" si="0"/>
        <v/>
      </c>
      <c r="S28" s="601"/>
      <c r="T28" s="602"/>
      <c r="U28" s="609" t="s">
        <v>440</v>
      </c>
      <c r="V28" s="610"/>
      <c r="W28" s="669"/>
      <c r="X28" s="670"/>
      <c r="Y28" s="110"/>
      <c r="Z28" s="646"/>
      <c r="AA28" s="629"/>
      <c r="AB28" s="633"/>
      <c r="AC28" s="631"/>
      <c r="AD28" s="629"/>
      <c r="AE28" s="633"/>
      <c r="AF28" s="229"/>
      <c r="AG28" s="644"/>
      <c r="AH28" s="627"/>
      <c r="AI28" s="627"/>
      <c r="AJ28" s="627"/>
      <c r="AK28" s="627"/>
      <c r="AL28" s="629"/>
      <c r="AM28" s="631"/>
      <c r="AN28" s="633"/>
      <c r="AO28" s="635"/>
      <c r="AP28" s="640"/>
    </row>
    <row r="29" spans="1:43" ht="19.5" customHeight="1" x14ac:dyDescent="0.2">
      <c r="A29" s="647">
        <v>9</v>
      </c>
      <c r="B29" s="649"/>
      <c r="C29" s="650"/>
      <c r="D29" s="650"/>
      <c r="E29" s="650"/>
      <c r="F29" s="651"/>
      <c r="G29" s="652"/>
      <c r="H29" s="653"/>
      <c r="I29" s="654"/>
      <c r="J29" s="655" t="s">
        <v>420</v>
      </c>
      <c r="K29" s="107" t="s">
        <v>421</v>
      </c>
      <c r="L29" s="657" t="str">
        <f>IF(B29="","",L27)</f>
        <v/>
      </c>
      <c r="M29" s="658"/>
      <c r="N29" s="658"/>
      <c r="O29" s="658"/>
      <c r="P29" s="658"/>
      <c r="Q29" s="659"/>
      <c r="R29" s="603" t="str">
        <f t="shared" si="0"/>
        <v/>
      </c>
      <c r="S29" s="604"/>
      <c r="T29" s="605"/>
      <c r="U29" s="640" t="str">
        <f>IF(B29="","",IF(入力フォーム!#REF!="","",入力フォーム!#REF!))</f>
        <v/>
      </c>
      <c r="V29" s="641"/>
      <c r="W29" s="636" t="str">
        <f>IF(B29="","",1)</f>
        <v/>
      </c>
      <c r="X29" s="638" t="s">
        <v>439</v>
      </c>
      <c r="Y29" s="108"/>
      <c r="Z29" s="645"/>
      <c r="AA29" s="628"/>
      <c r="AB29" s="632"/>
      <c r="AC29" s="630"/>
      <c r="AD29" s="628"/>
      <c r="AE29" s="632"/>
      <c r="AF29" s="228"/>
      <c r="AG29" s="611"/>
      <c r="AH29" s="626"/>
      <c r="AI29" s="626"/>
      <c r="AJ29" s="626"/>
      <c r="AK29" s="626"/>
      <c r="AL29" s="628"/>
      <c r="AM29" s="630"/>
      <c r="AN29" s="632"/>
      <c r="AO29" s="634"/>
      <c r="AP29" s="640"/>
    </row>
    <row r="30" spans="1:43" ht="19.5" customHeight="1" x14ac:dyDescent="0.2">
      <c r="A30" s="647"/>
      <c r="B30" s="672"/>
      <c r="C30" s="673"/>
      <c r="D30" s="673"/>
      <c r="E30" s="673"/>
      <c r="F30" s="674"/>
      <c r="G30" s="675"/>
      <c r="H30" s="676"/>
      <c r="I30" s="677"/>
      <c r="J30" s="671"/>
      <c r="K30" s="109" t="s">
        <v>422</v>
      </c>
      <c r="L30" s="678" t="str">
        <f>IF(B29="","",L28)</f>
        <v/>
      </c>
      <c r="M30" s="679"/>
      <c r="N30" s="679"/>
      <c r="O30" s="679"/>
      <c r="P30" s="679"/>
      <c r="Q30" s="680"/>
      <c r="R30" s="600" t="str">
        <f t="shared" si="0"/>
        <v/>
      </c>
      <c r="S30" s="601"/>
      <c r="T30" s="602"/>
      <c r="U30" s="609" t="s">
        <v>440</v>
      </c>
      <c r="V30" s="610"/>
      <c r="W30" s="669"/>
      <c r="X30" s="670"/>
      <c r="Y30" s="110"/>
      <c r="Z30" s="646"/>
      <c r="AA30" s="629"/>
      <c r="AB30" s="633"/>
      <c r="AC30" s="631"/>
      <c r="AD30" s="629"/>
      <c r="AE30" s="633"/>
      <c r="AF30" s="229"/>
      <c r="AG30" s="644"/>
      <c r="AH30" s="627"/>
      <c r="AI30" s="627"/>
      <c r="AJ30" s="627"/>
      <c r="AK30" s="627"/>
      <c r="AL30" s="629"/>
      <c r="AM30" s="631"/>
      <c r="AN30" s="633"/>
      <c r="AO30" s="635"/>
      <c r="AP30" s="640"/>
    </row>
    <row r="31" spans="1:43" ht="19.5" customHeight="1" x14ac:dyDescent="0.2">
      <c r="A31" s="647">
        <v>10</v>
      </c>
      <c r="B31" s="649" t="str">
        <f>IF(B32="","",入力フォーム!#REF!)</f>
        <v/>
      </c>
      <c r="C31" s="650"/>
      <c r="D31" s="650"/>
      <c r="E31" s="650"/>
      <c r="F31" s="651"/>
      <c r="G31" s="652"/>
      <c r="H31" s="653"/>
      <c r="I31" s="654"/>
      <c r="J31" s="655" t="s">
        <v>420</v>
      </c>
      <c r="K31" s="107" t="s">
        <v>421</v>
      </c>
      <c r="L31" s="657" t="str">
        <f>IF(B31="","",L29)</f>
        <v/>
      </c>
      <c r="M31" s="658"/>
      <c r="N31" s="658"/>
      <c r="O31" s="658"/>
      <c r="P31" s="658"/>
      <c r="Q31" s="659"/>
      <c r="R31" s="603" t="str">
        <f t="shared" si="0"/>
        <v/>
      </c>
      <c r="S31" s="604"/>
      <c r="T31" s="605"/>
      <c r="U31" s="640" t="str">
        <f>IF(B31="","",IF(入力フォーム!J136="","",入力フォーム!J136))</f>
        <v/>
      </c>
      <c r="V31" s="641"/>
      <c r="W31" s="636" t="str">
        <f>IF(B31="","",1)</f>
        <v/>
      </c>
      <c r="X31" s="638" t="s">
        <v>439</v>
      </c>
      <c r="Y31" s="108"/>
      <c r="Z31" s="645"/>
      <c r="AA31" s="628"/>
      <c r="AB31" s="632"/>
      <c r="AC31" s="630"/>
      <c r="AD31" s="628"/>
      <c r="AE31" s="632"/>
      <c r="AF31" s="228"/>
      <c r="AG31" s="611"/>
      <c r="AH31" s="626"/>
      <c r="AI31" s="626"/>
      <c r="AJ31" s="626"/>
      <c r="AK31" s="626"/>
      <c r="AL31" s="628"/>
      <c r="AM31" s="630"/>
      <c r="AN31" s="632"/>
      <c r="AO31" s="634"/>
      <c r="AP31" s="640"/>
    </row>
    <row r="32" spans="1:43" ht="19.5" customHeight="1" thickBot="1" x14ac:dyDescent="0.25">
      <c r="A32" s="648"/>
      <c r="B32" s="660" t="str">
        <f>IF(入力フォーム!E136="","",入力フォーム!E136)</f>
        <v/>
      </c>
      <c r="C32" s="661"/>
      <c r="D32" s="661"/>
      <c r="E32" s="661"/>
      <c r="F32" s="662"/>
      <c r="G32" s="663"/>
      <c r="H32" s="664"/>
      <c r="I32" s="665"/>
      <c r="J32" s="656"/>
      <c r="K32" s="113" t="s">
        <v>422</v>
      </c>
      <c r="L32" s="666" t="str">
        <f>IF(B31="","",L30)</f>
        <v/>
      </c>
      <c r="M32" s="667"/>
      <c r="N32" s="667"/>
      <c r="O32" s="667"/>
      <c r="P32" s="667"/>
      <c r="Q32" s="668"/>
      <c r="R32" s="606" t="str">
        <f t="shared" si="0"/>
        <v/>
      </c>
      <c r="S32" s="607"/>
      <c r="T32" s="608"/>
      <c r="U32" s="642" t="s">
        <v>440</v>
      </c>
      <c r="V32" s="643"/>
      <c r="W32" s="637"/>
      <c r="X32" s="639"/>
      <c r="Y32" s="114"/>
      <c r="Z32" s="646"/>
      <c r="AA32" s="629"/>
      <c r="AB32" s="633"/>
      <c r="AC32" s="631"/>
      <c r="AD32" s="629"/>
      <c r="AE32" s="633"/>
      <c r="AF32" s="229"/>
      <c r="AG32" s="644"/>
      <c r="AH32" s="627"/>
      <c r="AI32" s="627"/>
      <c r="AJ32" s="627"/>
      <c r="AK32" s="627"/>
      <c r="AL32" s="629"/>
      <c r="AM32" s="631"/>
      <c r="AN32" s="633"/>
      <c r="AO32" s="635"/>
      <c r="AP32" s="640"/>
    </row>
    <row r="33" spans="4:42" ht="19" customHeight="1" x14ac:dyDescent="0.2">
      <c r="I33" s="613" t="s">
        <v>423</v>
      </c>
      <c r="J33" s="613"/>
      <c r="K33" s="613"/>
      <c r="L33" s="613"/>
      <c r="M33" s="613"/>
      <c r="N33" s="613"/>
      <c r="O33" s="613"/>
      <c r="P33" s="613"/>
      <c r="Q33" s="613"/>
      <c r="R33" s="613"/>
      <c r="T33" s="614" t="s">
        <v>434</v>
      </c>
      <c r="U33" s="614"/>
      <c r="V33" s="614"/>
      <c r="W33" s="614"/>
      <c r="X33" s="224"/>
      <c r="Y33" s="116"/>
      <c r="Z33" s="117"/>
      <c r="AA33" s="118"/>
      <c r="AB33" s="116"/>
      <c r="AC33" s="117"/>
      <c r="AD33" s="118"/>
      <c r="AE33" s="116"/>
      <c r="AF33" s="144"/>
      <c r="AG33" s="119">
        <v>9</v>
      </c>
      <c r="AH33" s="120">
        <v>9</v>
      </c>
      <c r="AI33" s="120">
        <v>9</v>
      </c>
      <c r="AJ33" s="120">
        <v>9</v>
      </c>
      <c r="AK33" s="120">
        <v>9</v>
      </c>
      <c r="AL33" s="120">
        <v>9</v>
      </c>
      <c r="AM33" s="120">
        <v>9</v>
      </c>
      <c r="AN33" s="121">
        <v>9</v>
      </c>
      <c r="AO33" s="218"/>
      <c r="AP33" s="123"/>
    </row>
    <row r="34" spans="4:42" ht="19" customHeight="1" thickBot="1" x14ac:dyDescent="0.25">
      <c r="E34" s="111"/>
      <c r="J34" s="615" t="s">
        <v>424</v>
      </c>
      <c r="K34" s="616"/>
      <c r="L34" s="124"/>
      <c r="M34" s="125"/>
      <c r="N34" s="124"/>
      <c r="O34" s="125"/>
      <c r="P34" s="124"/>
      <c r="Q34" s="125"/>
      <c r="R34" s="216"/>
      <c r="T34" s="617" t="s">
        <v>425</v>
      </c>
      <c r="U34" s="617"/>
      <c r="V34" s="617"/>
      <c r="W34" s="617"/>
      <c r="X34" s="126"/>
      <c r="Y34" s="116"/>
      <c r="Z34" s="117"/>
      <c r="AA34" s="118"/>
      <c r="AB34" s="116"/>
      <c r="AC34" s="117"/>
      <c r="AD34" s="118"/>
      <c r="AE34" s="116"/>
      <c r="AF34" s="123"/>
      <c r="AG34" s="618" t="s">
        <v>426</v>
      </c>
      <c r="AH34" s="619"/>
      <c r="AI34" s="619"/>
      <c r="AJ34" s="619"/>
      <c r="AK34" s="619"/>
      <c r="AL34" s="619"/>
      <c r="AM34" s="619"/>
      <c r="AN34" s="619"/>
      <c r="AO34" s="619"/>
      <c r="AP34" s="217"/>
    </row>
    <row r="35" spans="4:42" ht="19" customHeight="1" thickBot="1" x14ac:dyDescent="0.25">
      <c r="D35" s="225"/>
      <c r="E35" s="225"/>
      <c r="F35" s="225"/>
      <c r="G35" s="225"/>
      <c r="J35" s="620" t="s">
        <v>427</v>
      </c>
      <c r="K35" s="621"/>
      <c r="L35" s="622" t="s">
        <v>435</v>
      </c>
      <c r="M35" s="623"/>
      <c r="N35" s="624"/>
      <c r="O35" s="129"/>
      <c r="P35" s="130"/>
      <c r="Q35" s="131"/>
      <c r="R35" s="132"/>
      <c r="T35" s="625" t="s">
        <v>436</v>
      </c>
      <c r="U35" s="625"/>
      <c r="V35" s="625"/>
      <c r="W35" s="625"/>
      <c r="X35" s="126"/>
      <c r="Y35" s="116"/>
      <c r="Z35" s="117"/>
      <c r="AA35" s="118"/>
      <c r="AB35" s="116"/>
      <c r="AC35" s="117"/>
      <c r="AD35" s="118"/>
      <c r="AE35" s="116"/>
      <c r="AF35" s="123"/>
      <c r="AG35" s="133"/>
      <c r="AH35" s="134"/>
      <c r="AI35" s="134"/>
      <c r="AJ35" s="134"/>
      <c r="AK35" s="134"/>
      <c r="AL35" s="134"/>
      <c r="AM35" s="134"/>
      <c r="AN35" s="134"/>
      <c r="AO35" s="134"/>
      <c r="AP35" s="135"/>
    </row>
    <row r="36" spans="4:42" ht="20.149999999999999" customHeight="1" x14ac:dyDescent="0.2"/>
    <row r="37" spans="4:42" ht="20.149999999999999" hidden="1" customHeight="1" x14ac:dyDescent="0.2"/>
    <row r="38" spans="4:42" ht="20.149999999999999" hidden="1" customHeight="1" x14ac:dyDescent="0.2"/>
    <row r="39" spans="4:42" ht="20.149999999999999" hidden="1" customHeight="1" x14ac:dyDescent="0.2"/>
    <row r="40" spans="4:42" ht="20.149999999999999" hidden="1" customHeight="1" x14ac:dyDescent="0.2"/>
  </sheetData>
  <sheetProtection algorithmName="SHA-512" hashValue="rRqP4HM+FQSx8jBIYVAgFF/DVziZ5dwJ6sTi2Rq1cHnA7RFr9GXpfx0TlAvifFF2HGTYiY6TsHuX40Nkinclrw==" saltValue="UZ3gFNrcSEQFqpOYlMADYg==" spinCount="100000" sheet="1" objects="1" scenarios="1"/>
  <mergeCells count="346">
    <mergeCell ref="V4:Y5"/>
    <mergeCell ref="D1:G1"/>
    <mergeCell ref="A2:C2"/>
    <mergeCell ref="D2:D3"/>
    <mergeCell ref="E2:G3"/>
    <mergeCell ref="H2:AP3"/>
    <mergeCell ref="A4:B6"/>
    <mergeCell ref="C4:G6"/>
    <mergeCell ref="H4:H6"/>
    <mergeCell ref="I4:R6"/>
    <mergeCell ref="S4:U5"/>
    <mergeCell ref="Z4:AD5"/>
    <mergeCell ref="AE4:AE7"/>
    <mergeCell ref="AG4:AO9"/>
    <mergeCell ref="S6:U7"/>
    <mergeCell ref="V6:Y7"/>
    <mergeCell ref="Z6:AD9"/>
    <mergeCell ref="S8:U9"/>
    <mergeCell ref="V8:Y9"/>
    <mergeCell ref="AE8:AE9"/>
    <mergeCell ref="A7:B9"/>
    <mergeCell ref="C7:E9"/>
    <mergeCell ref="F7:F9"/>
    <mergeCell ref="G7:G9"/>
    <mergeCell ref="AG11:AN12"/>
    <mergeCell ref="AP11:AP12"/>
    <mergeCell ref="Z12:AE12"/>
    <mergeCell ref="A11:F12"/>
    <mergeCell ref="G11:I12"/>
    <mergeCell ref="J11:K12"/>
    <mergeCell ref="L11:Q12"/>
    <mergeCell ref="R11:T12"/>
    <mergeCell ref="U11:V12"/>
    <mergeCell ref="W11:X12"/>
    <mergeCell ref="Y11:Y12"/>
    <mergeCell ref="Z11:AE11"/>
    <mergeCell ref="U13:V13"/>
    <mergeCell ref="W13:W14"/>
    <mergeCell ref="X13:X14"/>
    <mergeCell ref="Z13:Z14"/>
    <mergeCell ref="AA13:AA14"/>
    <mergeCell ref="AB13:AB14"/>
    <mergeCell ref="A13:A14"/>
    <mergeCell ref="B13:F13"/>
    <mergeCell ref="G13:I13"/>
    <mergeCell ref="J13:J14"/>
    <mergeCell ref="L13:Q13"/>
    <mergeCell ref="R13:T13"/>
    <mergeCell ref="H7:H9"/>
    <mergeCell ref="I7:R9"/>
    <mergeCell ref="A15:A16"/>
    <mergeCell ref="B15:F15"/>
    <mergeCell ref="G15:I15"/>
    <mergeCell ref="J15:J16"/>
    <mergeCell ref="L15:Q15"/>
    <mergeCell ref="R15:T15"/>
    <mergeCell ref="AP13:AP14"/>
    <mergeCell ref="B14:F14"/>
    <mergeCell ref="G14:I14"/>
    <mergeCell ref="L14:Q14"/>
    <mergeCell ref="R14:T14"/>
    <mergeCell ref="U14:V14"/>
    <mergeCell ref="AJ13:AJ14"/>
    <mergeCell ref="AK13:AK14"/>
    <mergeCell ref="AL13:AL14"/>
    <mergeCell ref="AM13:AM14"/>
    <mergeCell ref="AN13:AN14"/>
    <mergeCell ref="AO13:AO14"/>
    <mergeCell ref="AC13:AC14"/>
    <mergeCell ref="AD13:AD14"/>
    <mergeCell ref="AE13:AE14"/>
    <mergeCell ref="AG13:AG14"/>
    <mergeCell ref="AH13:AH14"/>
    <mergeCell ref="AI13:AI14"/>
    <mergeCell ref="AP15:AP16"/>
    <mergeCell ref="B16:F16"/>
    <mergeCell ref="G16:I16"/>
    <mergeCell ref="L16:Q16"/>
    <mergeCell ref="R16:T16"/>
    <mergeCell ref="U16:V16"/>
    <mergeCell ref="AJ15:AJ16"/>
    <mergeCell ref="AK15:AK16"/>
    <mergeCell ref="AL15:AL16"/>
    <mergeCell ref="AM15:AM16"/>
    <mergeCell ref="AN15:AN16"/>
    <mergeCell ref="AO15:AO16"/>
    <mergeCell ref="AC15:AC16"/>
    <mergeCell ref="AD15:AD16"/>
    <mergeCell ref="AE15:AE16"/>
    <mergeCell ref="AG15:AG16"/>
    <mergeCell ref="AH15:AH16"/>
    <mergeCell ref="AI15:AI16"/>
    <mergeCell ref="U15:V15"/>
    <mergeCell ref="W15:W16"/>
    <mergeCell ref="X15:X16"/>
    <mergeCell ref="Z15:Z16"/>
    <mergeCell ref="AA15:AA16"/>
    <mergeCell ref="AB15:AB16"/>
    <mergeCell ref="U17:V17"/>
    <mergeCell ref="W17:W18"/>
    <mergeCell ref="X17:X18"/>
    <mergeCell ref="Z17:Z18"/>
    <mergeCell ref="AA17:AA18"/>
    <mergeCell ref="AB17:AB18"/>
    <mergeCell ref="A17:A18"/>
    <mergeCell ref="B17:F17"/>
    <mergeCell ref="G17:I17"/>
    <mergeCell ref="J17:J18"/>
    <mergeCell ref="L17:Q17"/>
    <mergeCell ref="R17:T17"/>
    <mergeCell ref="A19:A20"/>
    <mergeCell ref="B19:F19"/>
    <mergeCell ref="G19:I19"/>
    <mergeCell ref="J19:J20"/>
    <mergeCell ref="L19:Q19"/>
    <mergeCell ref="R19:T19"/>
    <mergeCell ref="AP17:AP18"/>
    <mergeCell ref="B18:F18"/>
    <mergeCell ref="G18:I18"/>
    <mergeCell ref="L18:Q18"/>
    <mergeCell ref="R18:T18"/>
    <mergeCell ref="U18:V18"/>
    <mergeCell ref="AJ17:AJ18"/>
    <mergeCell ref="AK17:AK18"/>
    <mergeCell ref="AL17:AL18"/>
    <mergeCell ref="AM17:AM18"/>
    <mergeCell ref="AN17:AN18"/>
    <mergeCell ref="AO17:AO18"/>
    <mergeCell ref="AC17:AC18"/>
    <mergeCell ref="AD17:AD18"/>
    <mergeCell ref="AE17:AE18"/>
    <mergeCell ref="AG17:AG18"/>
    <mergeCell ref="AH17:AH18"/>
    <mergeCell ref="AI17:AI18"/>
    <mergeCell ref="AP19:AP20"/>
    <mergeCell ref="B20:F20"/>
    <mergeCell ref="G20:I20"/>
    <mergeCell ref="L20:Q20"/>
    <mergeCell ref="R20:T20"/>
    <mergeCell ref="U20:V20"/>
    <mergeCell ref="AJ19:AJ20"/>
    <mergeCell ref="AK19:AK20"/>
    <mergeCell ref="AL19:AL20"/>
    <mergeCell ref="AM19:AM20"/>
    <mergeCell ref="AN19:AN20"/>
    <mergeCell ref="AO19:AO20"/>
    <mergeCell ref="AC19:AC20"/>
    <mergeCell ref="AD19:AD20"/>
    <mergeCell ref="AE19:AE20"/>
    <mergeCell ref="AG19:AG20"/>
    <mergeCell ref="AH19:AH20"/>
    <mergeCell ref="AI19:AI20"/>
    <mergeCell ref="U19:V19"/>
    <mergeCell ref="W19:W20"/>
    <mergeCell ref="X19:X20"/>
    <mergeCell ref="Z19:Z20"/>
    <mergeCell ref="AA19:AA20"/>
    <mergeCell ref="AB19:AB20"/>
    <mergeCell ref="U21:V21"/>
    <mergeCell ref="W21:W22"/>
    <mergeCell ref="X21:X22"/>
    <mergeCell ref="Z21:Z22"/>
    <mergeCell ref="AA21:AA22"/>
    <mergeCell ref="AB21:AB22"/>
    <mergeCell ref="A21:A22"/>
    <mergeCell ref="B21:F21"/>
    <mergeCell ref="G21:I21"/>
    <mergeCell ref="J21:J22"/>
    <mergeCell ref="L21:Q21"/>
    <mergeCell ref="R21:T21"/>
    <mergeCell ref="A23:A24"/>
    <mergeCell ref="B23:F23"/>
    <mergeCell ref="G23:I23"/>
    <mergeCell ref="J23:J24"/>
    <mergeCell ref="L23:Q23"/>
    <mergeCell ref="R23:T23"/>
    <mergeCell ref="AP21:AP22"/>
    <mergeCell ref="B22:F22"/>
    <mergeCell ref="G22:I22"/>
    <mergeCell ref="L22:Q22"/>
    <mergeCell ref="R22:T22"/>
    <mergeCell ref="U22:V22"/>
    <mergeCell ref="AJ21:AJ22"/>
    <mergeCell ref="AK21:AK22"/>
    <mergeCell ref="AL21:AL22"/>
    <mergeCell ref="AM21:AM22"/>
    <mergeCell ref="AN21:AN22"/>
    <mergeCell ref="AO21:AO22"/>
    <mergeCell ref="AC21:AC22"/>
    <mergeCell ref="AD21:AD22"/>
    <mergeCell ref="AE21:AE22"/>
    <mergeCell ref="AG21:AG22"/>
    <mergeCell ref="AH21:AH22"/>
    <mergeCell ref="AI21:AI22"/>
    <mergeCell ref="AP23:AP24"/>
    <mergeCell ref="B24:F24"/>
    <mergeCell ref="G24:I24"/>
    <mergeCell ref="L24:Q24"/>
    <mergeCell ref="R24:T24"/>
    <mergeCell ref="U24:V24"/>
    <mergeCell ref="AJ23:AJ24"/>
    <mergeCell ref="AK23:AK24"/>
    <mergeCell ref="AL23:AL24"/>
    <mergeCell ref="AM23:AM24"/>
    <mergeCell ref="AN23:AN24"/>
    <mergeCell ref="AO23:AO24"/>
    <mergeCell ref="AC23:AC24"/>
    <mergeCell ref="AD23:AD24"/>
    <mergeCell ref="AE23:AE24"/>
    <mergeCell ref="AG23:AG24"/>
    <mergeCell ref="AH23:AH24"/>
    <mergeCell ref="AI23:AI24"/>
    <mergeCell ref="U23:V23"/>
    <mergeCell ref="W23:W24"/>
    <mergeCell ref="X23:X24"/>
    <mergeCell ref="Z23:Z24"/>
    <mergeCell ref="AA23:AA24"/>
    <mergeCell ref="AB23:AB24"/>
    <mergeCell ref="U25:V25"/>
    <mergeCell ref="W25:W26"/>
    <mergeCell ref="X25:X26"/>
    <mergeCell ref="Z25:Z26"/>
    <mergeCell ref="AA25:AA26"/>
    <mergeCell ref="AB25:AB26"/>
    <mergeCell ref="A25:A26"/>
    <mergeCell ref="B25:F25"/>
    <mergeCell ref="G25:I25"/>
    <mergeCell ref="J25:J26"/>
    <mergeCell ref="L25:Q25"/>
    <mergeCell ref="R25:T25"/>
    <mergeCell ref="A27:A28"/>
    <mergeCell ref="B27:F27"/>
    <mergeCell ref="G27:I27"/>
    <mergeCell ref="J27:J28"/>
    <mergeCell ref="L27:Q27"/>
    <mergeCell ref="R27:T27"/>
    <mergeCell ref="AP25:AP26"/>
    <mergeCell ref="B26:F26"/>
    <mergeCell ref="G26:I26"/>
    <mergeCell ref="L26:Q26"/>
    <mergeCell ref="R26:T26"/>
    <mergeCell ref="U26:V26"/>
    <mergeCell ref="AJ25:AJ26"/>
    <mergeCell ref="AK25:AK26"/>
    <mergeCell ref="AL25:AL26"/>
    <mergeCell ref="AM25:AM26"/>
    <mergeCell ref="AN25:AN26"/>
    <mergeCell ref="AO25:AO26"/>
    <mergeCell ref="AC25:AC26"/>
    <mergeCell ref="AD25:AD26"/>
    <mergeCell ref="AE25:AE26"/>
    <mergeCell ref="AG25:AG26"/>
    <mergeCell ref="AH25:AH26"/>
    <mergeCell ref="AI25:AI26"/>
    <mergeCell ref="AP27:AP28"/>
    <mergeCell ref="B28:F28"/>
    <mergeCell ref="G28:I28"/>
    <mergeCell ref="L28:Q28"/>
    <mergeCell ref="R28:T28"/>
    <mergeCell ref="U28:V28"/>
    <mergeCell ref="AJ27:AJ28"/>
    <mergeCell ref="AK27:AK28"/>
    <mergeCell ref="AL27:AL28"/>
    <mergeCell ref="AM27:AM28"/>
    <mergeCell ref="AN27:AN28"/>
    <mergeCell ref="AO27:AO28"/>
    <mergeCell ref="AC27:AC28"/>
    <mergeCell ref="AD27:AD28"/>
    <mergeCell ref="AE27:AE28"/>
    <mergeCell ref="AG27:AG28"/>
    <mergeCell ref="AH27:AH28"/>
    <mergeCell ref="AI27:AI28"/>
    <mergeCell ref="U27:V27"/>
    <mergeCell ref="W27:W28"/>
    <mergeCell ref="X27:X28"/>
    <mergeCell ref="Z27:Z28"/>
    <mergeCell ref="AA27:AA28"/>
    <mergeCell ref="AB27:AB28"/>
    <mergeCell ref="U29:V29"/>
    <mergeCell ref="W29:W30"/>
    <mergeCell ref="X29:X30"/>
    <mergeCell ref="Z29:Z30"/>
    <mergeCell ref="AA29:AA30"/>
    <mergeCell ref="AB29:AB30"/>
    <mergeCell ref="A29:A30"/>
    <mergeCell ref="B29:F29"/>
    <mergeCell ref="G29:I29"/>
    <mergeCell ref="J29:J30"/>
    <mergeCell ref="L29:Q29"/>
    <mergeCell ref="R29:T29"/>
    <mergeCell ref="A31:A32"/>
    <mergeCell ref="B31:F31"/>
    <mergeCell ref="G31:I31"/>
    <mergeCell ref="J31:J32"/>
    <mergeCell ref="L31:Q31"/>
    <mergeCell ref="R31:T31"/>
    <mergeCell ref="AP29:AP30"/>
    <mergeCell ref="B30:F30"/>
    <mergeCell ref="G30:I30"/>
    <mergeCell ref="L30:Q30"/>
    <mergeCell ref="R30:T30"/>
    <mergeCell ref="U30:V30"/>
    <mergeCell ref="AJ29:AJ30"/>
    <mergeCell ref="AK29:AK30"/>
    <mergeCell ref="AL29:AL30"/>
    <mergeCell ref="AM29:AM30"/>
    <mergeCell ref="AN29:AN30"/>
    <mergeCell ref="AO29:AO30"/>
    <mergeCell ref="AC29:AC30"/>
    <mergeCell ref="AD29:AD30"/>
    <mergeCell ref="AE29:AE30"/>
    <mergeCell ref="AG29:AG30"/>
    <mergeCell ref="AH29:AH30"/>
    <mergeCell ref="AI29:AI30"/>
    <mergeCell ref="B32:F32"/>
    <mergeCell ref="G32:I32"/>
    <mergeCell ref="L32:Q32"/>
    <mergeCell ref="R32:T32"/>
    <mergeCell ref="U32:V32"/>
    <mergeCell ref="AJ31:AJ32"/>
    <mergeCell ref="AK31:AK32"/>
    <mergeCell ref="AL31:AL32"/>
    <mergeCell ref="AM31:AM32"/>
    <mergeCell ref="AC31:AC32"/>
    <mergeCell ref="AD31:AD32"/>
    <mergeCell ref="AE31:AE32"/>
    <mergeCell ref="AG31:AG32"/>
    <mergeCell ref="AH31:AH32"/>
    <mergeCell ref="AI31:AI32"/>
    <mergeCell ref="U31:V31"/>
    <mergeCell ref="W31:W32"/>
    <mergeCell ref="X31:X32"/>
    <mergeCell ref="Z31:Z32"/>
    <mergeCell ref="AA31:AA32"/>
    <mergeCell ref="AB31:AB32"/>
    <mergeCell ref="I33:R33"/>
    <mergeCell ref="T33:W33"/>
    <mergeCell ref="J34:K34"/>
    <mergeCell ref="T34:W34"/>
    <mergeCell ref="AG34:AO34"/>
    <mergeCell ref="J35:K35"/>
    <mergeCell ref="L35:N35"/>
    <mergeCell ref="T35:W35"/>
    <mergeCell ref="AP31:AP32"/>
    <mergeCell ref="AN31:AN32"/>
    <mergeCell ref="AO31:AO32"/>
  </mergeCells>
  <phoneticPr fontId="2"/>
  <printOptions horizontalCentered="1" verticalCentered="1"/>
  <pageMargins left="7.874015748031496E-2" right="7.874015748031496E-2" top="0.39370078740157483" bottom="0.19685039370078741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データ集</vt:lpstr>
      <vt:lpstr>入力フォーム</vt:lpstr>
      <vt:lpstr>申込用紙【吹連】（押印）</vt:lpstr>
      <vt:lpstr>申込用紙【M協】（押印）</vt:lpstr>
      <vt:lpstr>登録者名簿</vt:lpstr>
      <vt:lpstr>アナウンス原稿</vt:lpstr>
      <vt:lpstr>印刷原稿</vt:lpstr>
      <vt:lpstr>著作権申請書(吹連)</vt:lpstr>
      <vt:lpstr>著作権申請書(M協)</vt:lpstr>
      <vt:lpstr>登録者名簿!Print_Area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株式会社テツゲン大分支店</dc:creator>
  <cp:lastModifiedBy>油布 誠二</cp:lastModifiedBy>
  <cp:lastPrinted>2021-08-04T08:27:09Z</cp:lastPrinted>
  <dcterms:created xsi:type="dcterms:W3CDTF">2013-04-19T02:46:58Z</dcterms:created>
  <dcterms:modified xsi:type="dcterms:W3CDTF">2025-06-19T04:21:13Z</dcterms:modified>
</cp:coreProperties>
</file>